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pr-app.aqp.local\redirect$\hermanskai\Rozpočty\Biometan ÚČOV Praha\DPS 032021\"/>
    </mc:Choice>
  </mc:AlternateContent>
  <bookViews>
    <workbookView xWindow="0" yWindow="0" windowWidth="0" windowHeight="0"/>
  </bookViews>
  <sheets>
    <sheet name="Rekapitulace stavby" sheetId="1" r:id="rId1"/>
    <sheet name="SO 01 - Stavební připrave..." sheetId="2" r:id="rId2"/>
    <sheet name="SO 02.D.1.2 - D.1.2 Venko..." sheetId="3" r:id="rId3"/>
    <sheet name="D.1.2 - Venkovní kabelové..." sheetId="4" r:id="rId4"/>
    <sheet name="SO 02.D.1.3 - D.1.3 Podch..." sheetId="5" r:id="rId5"/>
    <sheet name="SO 03 - Zpevněné plochy" sheetId="6" r:id="rId6"/>
    <sheet name="SO 04 - Stavební elektroi..." sheetId="7" r:id="rId7"/>
    <sheet name="PS 01 - Strojně technolog..." sheetId="8" r:id="rId8"/>
    <sheet name="PS 02 - Silnoproudé rozvody" sheetId="9" r:id="rId9"/>
    <sheet name="PS 03 - Měření a regulace..." sheetId="10" r:id="rId10"/>
    <sheet name="VRN - Vedlejší rozpočtové..." sheetId="11" r:id="rId11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 01 - Stavební připrave...'!$C$124:$K$293</definedName>
    <definedName name="_xlnm.Print_Area" localSheetId="1">'SO 01 - Stavební připrave...'!$C$4:$J$75,'SO 01 - Stavební připrave...'!$C$81:$J$106,'SO 01 - Stavební připrave...'!$C$112:$K$293</definedName>
    <definedName name="_xlnm.Print_Titles" localSheetId="1">'SO 01 - Stavební připrave...'!$124:$124</definedName>
    <definedName name="_xlnm._FilterDatabase" localSheetId="2" hidden="1">'SO 02.D.1.2 - D.1.2 Venko...'!$C$131:$K$872</definedName>
    <definedName name="_xlnm.Print_Area" localSheetId="2">'SO 02.D.1.2 - D.1.2 Venko...'!$C$4:$J$76,'SO 02.D.1.2 - D.1.2 Venko...'!$C$82:$J$111,'SO 02.D.1.2 - D.1.2 Venko...'!$C$117:$K$872</definedName>
    <definedName name="_xlnm.Print_Titles" localSheetId="2">'SO 02.D.1.2 - D.1.2 Venko...'!$131:$131</definedName>
    <definedName name="_xlnm._FilterDatabase" localSheetId="3" hidden="1">'D.1.2 - Venkovní kabelové...'!$C$127:$K$181</definedName>
    <definedName name="_xlnm.Print_Area" localSheetId="3">'D.1.2 - Venkovní kabelové...'!$C$4:$J$76,'D.1.2 - Venkovní kabelové...'!$C$82:$J$105,'D.1.2 - Venkovní kabelové...'!$C$111:$K$181</definedName>
    <definedName name="_xlnm.Print_Titles" localSheetId="3">'D.1.2 - Venkovní kabelové...'!$127:$127</definedName>
    <definedName name="_xlnm._FilterDatabase" localSheetId="4" hidden="1">'SO 02.D.1.3 - D.1.3 Podch...'!$C$130:$K$471</definedName>
    <definedName name="_xlnm.Print_Area" localSheetId="4">'SO 02.D.1.3 - D.1.3 Podch...'!$C$4:$J$76,'SO 02.D.1.3 - D.1.3 Podch...'!$C$82:$J$110,'SO 02.D.1.3 - D.1.3 Podch...'!$C$116:$K$471</definedName>
    <definedName name="_xlnm.Print_Titles" localSheetId="4">'SO 02.D.1.3 - D.1.3 Podch...'!$130:$130</definedName>
    <definedName name="_xlnm._FilterDatabase" localSheetId="5" hidden="1">'SO 03 - Zpevněné plochy'!$C$120:$K$192</definedName>
    <definedName name="_xlnm.Print_Area" localSheetId="5">'SO 03 - Zpevněné plochy'!$C$4:$J$75,'SO 03 - Zpevněné plochy'!$C$81:$J$102,'SO 03 - Zpevněné plochy'!$C$108:$K$192</definedName>
    <definedName name="_xlnm.Print_Titles" localSheetId="5">'SO 03 - Zpevněné plochy'!$120:$120</definedName>
    <definedName name="_xlnm._FilterDatabase" localSheetId="6" hidden="1">'SO 04 - Stavební elektroi...'!$C$117:$K$157</definedName>
    <definedName name="_xlnm.Print_Area" localSheetId="6">'SO 04 - Stavební elektroi...'!$C$4:$J$75,'SO 04 - Stavební elektroi...'!$C$81:$J$99,'SO 04 - Stavební elektroi...'!$C$105:$K$157</definedName>
    <definedName name="_xlnm.Print_Titles" localSheetId="6">'SO 04 - Stavební elektroi...'!$117:$117</definedName>
    <definedName name="_xlnm._FilterDatabase" localSheetId="7" hidden="1">'PS 01 - Strojně technolog...'!$C$118:$K$159</definedName>
    <definedName name="_xlnm.Print_Area" localSheetId="7">'PS 01 - Strojně technolog...'!$C$4:$J$75,'PS 01 - Strojně technolog...'!$C$81:$J$100,'PS 01 - Strojně technolog...'!$C$106:$K$159</definedName>
    <definedName name="_xlnm.Print_Titles" localSheetId="7">'PS 01 - Strojně technolog...'!$118:$118</definedName>
    <definedName name="_xlnm._FilterDatabase" localSheetId="8" hidden="1">'PS 02 - Silnoproudé rozvody'!$C$116:$K$123</definedName>
    <definedName name="_xlnm.Print_Area" localSheetId="8">'PS 02 - Silnoproudé rozvody'!$C$4:$J$75,'PS 02 - Silnoproudé rozvody'!$C$81:$J$98,'PS 02 - Silnoproudé rozvody'!$C$104:$K$123</definedName>
    <definedName name="_xlnm.Print_Titles" localSheetId="8">'PS 02 - Silnoproudé rozvody'!$116:$116</definedName>
    <definedName name="_xlnm._FilterDatabase" localSheetId="9" hidden="1">'PS 03 - Měření a regulace...'!$C$116:$K$147</definedName>
    <definedName name="_xlnm.Print_Area" localSheetId="9">'PS 03 - Měření a regulace...'!$C$4:$J$75,'PS 03 - Měření a regulace...'!$C$81:$J$98,'PS 03 - Měření a regulace...'!$C$104:$K$147</definedName>
    <definedName name="_xlnm.Print_Titles" localSheetId="9">'PS 03 - Měření a regulace...'!$116:$116</definedName>
    <definedName name="_xlnm._FilterDatabase" localSheetId="10" hidden="1">'VRN - Vedlejší rozpočtové...'!$C$122:$K$154</definedName>
    <definedName name="_xlnm.Print_Area" localSheetId="10">'VRN - Vedlejší rozpočtové...'!$C$4:$J$75,'VRN - Vedlejší rozpočtové...'!$C$81:$J$104,'VRN - Vedlejší rozpočtové...'!$C$110:$K$154</definedName>
    <definedName name="_xlnm.Print_Titles" localSheetId="10">'VRN - Vedlejší rozpočtové...'!$122:$122</definedName>
  </definedNames>
  <calcPr/>
</workbook>
</file>

<file path=xl/calcChain.xml><?xml version="1.0" encoding="utf-8"?>
<calcChain xmlns="http://schemas.openxmlformats.org/spreadsheetml/2006/main">
  <c i="11" l="1" r="J37"/>
  <c r="J36"/>
  <c i="1" r="AY106"/>
  <c i="11" r="J35"/>
  <c i="1" r="AX106"/>
  <c i="11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1"/>
  <c r="J90"/>
  <c r="F90"/>
  <c r="F88"/>
  <c r="E86"/>
  <c r="J18"/>
  <c r="E18"/>
  <c r="F91"/>
  <c r="J17"/>
  <c r="J12"/>
  <c r="J88"/>
  <c r="E7"/>
  <c r="E84"/>
  <c i="10" r="J37"/>
  <c r="J36"/>
  <c i="1" r="AY105"/>
  <c i="10" r="J35"/>
  <c i="1" r="AX105"/>
  <c i="10"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T118"/>
  <c r="R119"/>
  <c r="R118"/>
  <c r="P119"/>
  <c r="P118"/>
  <c r="J114"/>
  <c r="J113"/>
  <c r="F113"/>
  <c r="F111"/>
  <c r="E109"/>
  <c r="J91"/>
  <c r="J90"/>
  <c r="F90"/>
  <c r="F88"/>
  <c r="E86"/>
  <c r="J18"/>
  <c r="E18"/>
  <c r="F114"/>
  <c r="J17"/>
  <c r="J12"/>
  <c r="J88"/>
  <c r="E7"/>
  <c r="E107"/>
  <c i="9" r="J37"/>
  <c r="J36"/>
  <c i="1" r="AY104"/>
  <c i="9" r="J35"/>
  <c i="1" r="AX104"/>
  <c i="9" r="BI122"/>
  <c r="BH122"/>
  <c r="BG122"/>
  <c r="BF122"/>
  <c r="T122"/>
  <c r="T121"/>
  <c r="R122"/>
  <c r="R121"/>
  <c r="P122"/>
  <c r="P121"/>
  <c r="BI119"/>
  <c r="BH119"/>
  <c r="BG119"/>
  <c r="BF119"/>
  <c r="T119"/>
  <c r="T118"/>
  <c r="T117"/>
  <c r="R119"/>
  <c r="R118"/>
  <c r="R117"/>
  <c r="P119"/>
  <c r="P118"/>
  <c r="P117"/>
  <c i="1" r="AU104"/>
  <c i="9" r="J114"/>
  <c r="J113"/>
  <c r="F113"/>
  <c r="F111"/>
  <c r="E109"/>
  <c r="J91"/>
  <c r="J90"/>
  <c r="F90"/>
  <c r="F88"/>
  <c r="E86"/>
  <c r="J18"/>
  <c r="E18"/>
  <c r="F91"/>
  <c r="J17"/>
  <c r="J12"/>
  <c r="J111"/>
  <c r="E7"/>
  <c r="E84"/>
  <c i="8" r="J37"/>
  <c r="J36"/>
  <c i="1" r="AY103"/>
  <c i="8" r="J35"/>
  <c i="1" r="AX103"/>
  <c i="8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J116"/>
  <c r="J115"/>
  <c r="F115"/>
  <c r="F113"/>
  <c r="E111"/>
  <c r="J91"/>
  <c r="J90"/>
  <c r="F90"/>
  <c r="F88"/>
  <c r="E86"/>
  <c r="J18"/>
  <c r="E18"/>
  <c r="F116"/>
  <c r="J17"/>
  <c r="J12"/>
  <c r="J88"/>
  <c r="E7"/>
  <c r="E109"/>
  <c i="7" r="J37"/>
  <c r="J36"/>
  <c i="1" r="AY102"/>
  <c i="7" r="J35"/>
  <c i="1" r="AX102"/>
  <c i="7" r="BI156"/>
  <c r="BH156"/>
  <c r="BG156"/>
  <c r="BF156"/>
  <c r="T156"/>
  <c r="T155"/>
  <c r="R156"/>
  <c r="R155"/>
  <c r="P156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1"/>
  <c r="J90"/>
  <c r="F90"/>
  <c r="F88"/>
  <c r="E86"/>
  <c r="J18"/>
  <c r="E18"/>
  <c r="F115"/>
  <c r="J17"/>
  <c r="J12"/>
  <c r="J112"/>
  <c r="E7"/>
  <c r="E108"/>
  <c i="6" r="J37"/>
  <c r="J36"/>
  <c i="1" r="AY101"/>
  <c i="6" r="J35"/>
  <c i="1" r="AX101"/>
  <c i="6" r="BI192"/>
  <c r="BH192"/>
  <c r="BG192"/>
  <c r="BF192"/>
  <c r="T192"/>
  <c r="T191"/>
  <c r="R192"/>
  <c r="R191"/>
  <c r="P192"/>
  <c r="P191"/>
  <c r="BI186"/>
  <c r="BH186"/>
  <c r="BG186"/>
  <c r="BF186"/>
  <c r="T186"/>
  <c r="T185"/>
  <c r="R186"/>
  <c r="R185"/>
  <c r="P186"/>
  <c r="P185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J118"/>
  <c r="J117"/>
  <c r="F117"/>
  <c r="F115"/>
  <c r="E113"/>
  <c r="J91"/>
  <c r="J90"/>
  <c r="F90"/>
  <c r="F88"/>
  <c r="E86"/>
  <c r="J18"/>
  <c r="E18"/>
  <c r="F91"/>
  <c r="J17"/>
  <c r="J12"/>
  <c r="J115"/>
  <c r="E7"/>
  <c r="E111"/>
  <c i="5" r="J39"/>
  <c r="J38"/>
  <c i="1" r="AY100"/>
  <c i="5" r="J37"/>
  <c i="1" r="AX100"/>
  <c i="5" r="BI468"/>
  <c r="BH468"/>
  <c r="BG468"/>
  <c r="BF468"/>
  <c r="T468"/>
  <c r="R468"/>
  <c r="P468"/>
  <c r="BI464"/>
  <c r="BH464"/>
  <c r="BG464"/>
  <c r="BF464"/>
  <c r="T464"/>
  <c r="R464"/>
  <c r="P464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47"/>
  <c r="BH447"/>
  <c r="BG447"/>
  <c r="BF447"/>
  <c r="T447"/>
  <c r="R447"/>
  <c r="P447"/>
  <c r="BI444"/>
  <c r="BH444"/>
  <c r="BG444"/>
  <c r="BF444"/>
  <c r="T444"/>
  <c r="T443"/>
  <c r="R444"/>
  <c r="R443"/>
  <c r="P444"/>
  <c r="P443"/>
  <c r="BI441"/>
  <c r="BH441"/>
  <c r="BG441"/>
  <c r="BF441"/>
  <c r="T441"/>
  <c r="R441"/>
  <c r="P441"/>
  <c r="BI440"/>
  <c r="BH440"/>
  <c r="BG440"/>
  <c r="BF440"/>
  <c r="T440"/>
  <c r="R440"/>
  <c r="P440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0"/>
  <c r="BH420"/>
  <c r="BG420"/>
  <c r="BF420"/>
  <c r="T420"/>
  <c r="T419"/>
  <c r="R420"/>
  <c r="R419"/>
  <c r="P420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6"/>
  <c r="BH386"/>
  <c r="BG386"/>
  <c r="BF386"/>
  <c r="T386"/>
  <c r="R386"/>
  <c r="P386"/>
  <c r="BI380"/>
  <c r="BH380"/>
  <c r="BG380"/>
  <c r="BF380"/>
  <c r="T380"/>
  <c r="R380"/>
  <c r="P380"/>
  <c r="BI367"/>
  <c r="BH367"/>
  <c r="BG367"/>
  <c r="BF367"/>
  <c r="T367"/>
  <c r="R367"/>
  <c r="P367"/>
  <c r="BI361"/>
  <c r="BH361"/>
  <c r="BG361"/>
  <c r="BF361"/>
  <c r="T361"/>
  <c r="R361"/>
  <c r="P361"/>
  <c r="BI354"/>
  <c r="BH354"/>
  <c r="BG354"/>
  <c r="BF354"/>
  <c r="T354"/>
  <c r="R354"/>
  <c r="P354"/>
  <c r="BI347"/>
  <c r="BH347"/>
  <c r="BG347"/>
  <c r="BF347"/>
  <c r="T347"/>
  <c r="R347"/>
  <c r="P347"/>
  <c r="BI346"/>
  <c r="BH346"/>
  <c r="BG346"/>
  <c r="BF346"/>
  <c r="T346"/>
  <c r="R346"/>
  <c r="P346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296"/>
  <c r="BH296"/>
  <c r="BG296"/>
  <c r="BF296"/>
  <c r="T296"/>
  <c r="R296"/>
  <c r="P296"/>
  <c r="BI282"/>
  <c r="BH282"/>
  <c r="BG282"/>
  <c r="BF282"/>
  <c r="T282"/>
  <c r="R282"/>
  <c r="P282"/>
  <c r="BI273"/>
  <c r="BH273"/>
  <c r="BG273"/>
  <c r="BF273"/>
  <c r="T273"/>
  <c r="R273"/>
  <c r="P273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0"/>
  <c r="BH180"/>
  <c r="BG180"/>
  <c r="BF180"/>
  <c r="T180"/>
  <c r="R180"/>
  <c r="P180"/>
  <c r="BI173"/>
  <c r="BH173"/>
  <c r="BG173"/>
  <c r="BF173"/>
  <c r="T173"/>
  <c r="R173"/>
  <c r="P173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91"/>
  <c r="E7"/>
  <c r="E85"/>
  <c i="4" r="J41"/>
  <c r="J40"/>
  <c i="1" r="AY99"/>
  <c i="4" r="J39"/>
  <c i="1" r="AX99"/>
  <c i="4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J125"/>
  <c r="F122"/>
  <c r="E120"/>
  <c r="J96"/>
  <c r="F93"/>
  <c r="E91"/>
  <c r="J25"/>
  <c r="E25"/>
  <c r="J124"/>
  <c r="J24"/>
  <c r="J22"/>
  <c r="E22"/>
  <c r="F125"/>
  <c r="J21"/>
  <c r="J19"/>
  <c r="E19"/>
  <c r="F95"/>
  <c r="J18"/>
  <c r="J16"/>
  <c r="J122"/>
  <c r="E7"/>
  <c r="E85"/>
  <c i="3" r="J39"/>
  <c r="J38"/>
  <c i="1" r="AY98"/>
  <c i="3" r="J37"/>
  <c i="1" r="AX98"/>
  <c i="3" r="BI869"/>
  <c r="BH869"/>
  <c r="BG869"/>
  <c r="BF869"/>
  <c r="T869"/>
  <c r="R869"/>
  <c r="P869"/>
  <c r="BI865"/>
  <c r="BH865"/>
  <c r="BG865"/>
  <c r="BF865"/>
  <c r="T865"/>
  <c r="R865"/>
  <c r="P865"/>
  <c r="BI861"/>
  <c r="BH861"/>
  <c r="BG861"/>
  <c r="BF861"/>
  <c r="T861"/>
  <c r="R861"/>
  <c r="P861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2"/>
  <c r="BH842"/>
  <c r="BG842"/>
  <c r="BF842"/>
  <c r="T842"/>
  <c r="R842"/>
  <c r="P842"/>
  <c r="BI837"/>
  <c r="BH837"/>
  <c r="BG837"/>
  <c r="BF837"/>
  <c r="T837"/>
  <c r="R837"/>
  <c r="P837"/>
  <c r="BI832"/>
  <c r="BH832"/>
  <c r="BG832"/>
  <c r="BF832"/>
  <c r="T832"/>
  <c r="R832"/>
  <c r="P832"/>
  <c r="BI828"/>
  <c r="BH828"/>
  <c r="BG828"/>
  <c r="BF828"/>
  <c r="T828"/>
  <c r="R828"/>
  <c r="P828"/>
  <c r="BI827"/>
  <c r="BH827"/>
  <c r="BG827"/>
  <c r="BF827"/>
  <c r="T827"/>
  <c r="R827"/>
  <c r="P827"/>
  <c r="BI819"/>
  <c r="BH819"/>
  <c r="BG819"/>
  <c r="BF819"/>
  <c r="T819"/>
  <c r="R819"/>
  <c r="P819"/>
  <c r="BI816"/>
  <c r="BH816"/>
  <c r="BG816"/>
  <c r="BF816"/>
  <c r="T816"/>
  <c r="R816"/>
  <c r="P816"/>
  <c r="BI811"/>
  <c r="BH811"/>
  <c r="BG811"/>
  <c r="BF811"/>
  <c r="T811"/>
  <c r="R811"/>
  <c r="P811"/>
  <c r="BI805"/>
  <c r="BH805"/>
  <c r="BG805"/>
  <c r="BF805"/>
  <c r="T805"/>
  <c r="R805"/>
  <c r="P805"/>
  <c r="BI801"/>
  <c r="BH801"/>
  <c r="BG801"/>
  <c r="BF801"/>
  <c r="T801"/>
  <c r="R801"/>
  <c r="P801"/>
  <c r="BI793"/>
  <c r="BH793"/>
  <c r="BG793"/>
  <c r="BF793"/>
  <c r="T793"/>
  <c r="R793"/>
  <c r="P793"/>
  <c r="BI788"/>
  <c r="BH788"/>
  <c r="BG788"/>
  <c r="BF788"/>
  <c r="T788"/>
  <c r="R788"/>
  <c r="P788"/>
  <c r="BI780"/>
  <c r="BH780"/>
  <c r="BG780"/>
  <c r="BF780"/>
  <c r="T780"/>
  <c r="R780"/>
  <c r="P780"/>
  <c r="BI772"/>
  <c r="BH772"/>
  <c r="BG772"/>
  <c r="BF772"/>
  <c r="T772"/>
  <c r="R772"/>
  <c r="P772"/>
  <c r="BI766"/>
  <c r="BH766"/>
  <c r="BG766"/>
  <c r="BF766"/>
  <c r="T766"/>
  <c r="R766"/>
  <c r="P766"/>
  <c r="BI760"/>
  <c r="BH760"/>
  <c r="BG760"/>
  <c r="BF760"/>
  <c r="T760"/>
  <c r="R760"/>
  <c r="P760"/>
  <c r="BI751"/>
  <c r="BH751"/>
  <c r="BG751"/>
  <c r="BF751"/>
  <c r="T751"/>
  <c r="R751"/>
  <c r="P751"/>
  <c r="BI742"/>
  <c r="BH742"/>
  <c r="BG742"/>
  <c r="BF742"/>
  <c r="T742"/>
  <c r="R742"/>
  <c r="P742"/>
  <c r="BI730"/>
  <c r="BH730"/>
  <c r="BG730"/>
  <c r="BF730"/>
  <c r="T730"/>
  <c r="R730"/>
  <c r="P730"/>
  <c r="BI722"/>
  <c r="BH722"/>
  <c r="BG722"/>
  <c r="BF722"/>
  <c r="T722"/>
  <c r="R722"/>
  <c r="P722"/>
  <c r="BI721"/>
  <c r="BH721"/>
  <c r="BG721"/>
  <c r="BF721"/>
  <c r="T721"/>
  <c r="R721"/>
  <c r="P721"/>
  <c r="BI713"/>
  <c r="BH713"/>
  <c r="BG713"/>
  <c r="BF713"/>
  <c r="T713"/>
  <c r="R713"/>
  <c r="P713"/>
  <c r="BI709"/>
  <c r="BH709"/>
  <c r="BG709"/>
  <c r="BF709"/>
  <c r="T709"/>
  <c r="R709"/>
  <c r="P709"/>
  <c r="BI706"/>
  <c r="BH706"/>
  <c r="BG706"/>
  <c r="BF706"/>
  <c r="T706"/>
  <c r="T705"/>
  <c r="R706"/>
  <c r="R705"/>
  <c r="P706"/>
  <c r="P705"/>
  <c r="BI698"/>
  <c r="BH698"/>
  <c r="BG698"/>
  <c r="BF698"/>
  <c r="T698"/>
  <c r="R698"/>
  <c r="P698"/>
  <c r="BI692"/>
  <c r="BH692"/>
  <c r="BG692"/>
  <c r="BF692"/>
  <c r="T692"/>
  <c r="R692"/>
  <c r="P692"/>
  <c r="BI687"/>
  <c r="BH687"/>
  <c r="BG687"/>
  <c r="BF687"/>
  <c r="T687"/>
  <c r="R687"/>
  <c r="P687"/>
  <c r="BI683"/>
  <c r="BH683"/>
  <c r="BG683"/>
  <c r="BF683"/>
  <c r="T683"/>
  <c r="R683"/>
  <c r="P683"/>
  <c r="BI677"/>
  <c r="BH677"/>
  <c r="BG677"/>
  <c r="BF677"/>
  <c r="T677"/>
  <c r="R677"/>
  <c r="P677"/>
  <c r="BI668"/>
  <c r="BH668"/>
  <c r="BG668"/>
  <c r="BF668"/>
  <c r="T668"/>
  <c r="R668"/>
  <c r="P668"/>
  <c r="BI659"/>
  <c r="BH659"/>
  <c r="BG659"/>
  <c r="BF659"/>
  <c r="T659"/>
  <c r="R659"/>
  <c r="P659"/>
  <c r="BI650"/>
  <c r="BH650"/>
  <c r="BG650"/>
  <c r="BF650"/>
  <c r="T650"/>
  <c r="R650"/>
  <c r="P650"/>
  <c r="BI648"/>
  <c r="BH648"/>
  <c r="BG648"/>
  <c r="BF648"/>
  <c r="T648"/>
  <c r="R648"/>
  <c r="P648"/>
  <c r="BI644"/>
  <c r="BH644"/>
  <c r="BG644"/>
  <c r="BF644"/>
  <c r="T644"/>
  <c r="R644"/>
  <c r="P644"/>
  <c r="BI638"/>
  <c r="BH638"/>
  <c r="BG638"/>
  <c r="BF638"/>
  <c r="T638"/>
  <c r="R638"/>
  <c r="P638"/>
  <c r="BI632"/>
  <c r="BH632"/>
  <c r="BG632"/>
  <c r="BF632"/>
  <c r="T632"/>
  <c r="R632"/>
  <c r="P632"/>
  <c r="BI626"/>
  <c r="BH626"/>
  <c r="BG626"/>
  <c r="BF626"/>
  <c r="T626"/>
  <c r="R626"/>
  <c r="P626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599"/>
  <c r="BH599"/>
  <c r="BG599"/>
  <c r="BF599"/>
  <c r="T599"/>
  <c r="R599"/>
  <c r="P599"/>
  <c r="BI595"/>
  <c r="BH595"/>
  <c r="BG595"/>
  <c r="BF595"/>
  <c r="T595"/>
  <c r="R595"/>
  <c r="P595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0"/>
  <c r="BH570"/>
  <c r="BG570"/>
  <c r="BF570"/>
  <c r="T570"/>
  <c r="R570"/>
  <c r="P570"/>
  <c r="BI565"/>
  <c r="BH565"/>
  <c r="BG565"/>
  <c r="BF565"/>
  <c r="T565"/>
  <c r="R565"/>
  <c r="P565"/>
  <c r="BI560"/>
  <c r="BH560"/>
  <c r="BG560"/>
  <c r="BF560"/>
  <c r="T560"/>
  <c r="R560"/>
  <c r="P560"/>
  <c r="BI555"/>
  <c r="BH555"/>
  <c r="BG555"/>
  <c r="BF555"/>
  <c r="T555"/>
  <c r="R555"/>
  <c r="P555"/>
  <c r="BI550"/>
  <c r="BH550"/>
  <c r="BG550"/>
  <c r="BF550"/>
  <c r="T550"/>
  <c r="R550"/>
  <c r="P550"/>
  <c r="BI542"/>
  <c r="BH542"/>
  <c r="BG542"/>
  <c r="BF542"/>
  <c r="T542"/>
  <c r="R542"/>
  <c r="P542"/>
  <c r="BI537"/>
  <c r="BH537"/>
  <c r="BG537"/>
  <c r="BF537"/>
  <c r="T537"/>
  <c r="R537"/>
  <c r="P537"/>
  <c r="BI532"/>
  <c r="BH532"/>
  <c r="BG532"/>
  <c r="BF532"/>
  <c r="T532"/>
  <c r="R532"/>
  <c r="P532"/>
  <c r="BI526"/>
  <c r="BH526"/>
  <c r="BG526"/>
  <c r="BF526"/>
  <c r="T526"/>
  <c r="R526"/>
  <c r="P526"/>
  <c r="BI524"/>
  <c r="BH524"/>
  <c r="BG524"/>
  <c r="BF524"/>
  <c r="T524"/>
  <c r="R524"/>
  <c r="P524"/>
  <c r="BI520"/>
  <c r="BH520"/>
  <c r="BG520"/>
  <c r="BF520"/>
  <c r="T520"/>
  <c r="R520"/>
  <c r="P520"/>
  <c r="BI518"/>
  <c r="BH518"/>
  <c r="BG518"/>
  <c r="BF518"/>
  <c r="T518"/>
  <c r="R518"/>
  <c r="P518"/>
  <c r="BI514"/>
  <c r="BH514"/>
  <c r="BG514"/>
  <c r="BF514"/>
  <c r="T514"/>
  <c r="R514"/>
  <c r="P514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6"/>
  <c r="BH466"/>
  <c r="BG466"/>
  <c r="BF466"/>
  <c r="T466"/>
  <c r="R466"/>
  <c r="P466"/>
  <c r="BI458"/>
  <c r="BH458"/>
  <c r="BG458"/>
  <c r="BF458"/>
  <c r="T458"/>
  <c r="R458"/>
  <c r="P458"/>
  <c r="BI456"/>
  <c r="BH456"/>
  <c r="BG456"/>
  <c r="BF456"/>
  <c r="T456"/>
  <c r="R456"/>
  <c r="P456"/>
  <c r="BI452"/>
  <c r="BH452"/>
  <c r="BG452"/>
  <c r="BF452"/>
  <c r="T452"/>
  <c r="R452"/>
  <c r="P452"/>
  <c r="BI442"/>
  <c r="BH442"/>
  <c r="BG442"/>
  <c r="BF442"/>
  <c r="T442"/>
  <c r="R442"/>
  <c r="P442"/>
  <c r="BI433"/>
  <c r="BH433"/>
  <c r="BG433"/>
  <c r="BF433"/>
  <c r="T433"/>
  <c r="R433"/>
  <c r="P433"/>
  <c r="BI424"/>
  <c r="BH424"/>
  <c r="BG424"/>
  <c r="BF424"/>
  <c r="T424"/>
  <c r="R424"/>
  <c r="P424"/>
  <c r="BI415"/>
  <c r="BH415"/>
  <c r="BG415"/>
  <c r="BF415"/>
  <c r="T415"/>
  <c r="R415"/>
  <c r="P415"/>
  <c r="BI406"/>
  <c r="BH406"/>
  <c r="BG406"/>
  <c r="BF406"/>
  <c r="T406"/>
  <c r="R406"/>
  <c r="P406"/>
  <c r="BI397"/>
  <c r="BH397"/>
  <c r="BG397"/>
  <c r="BF397"/>
  <c r="T397"/>
  <c r="R397"/>
  <c r="P397"/>
  <c r="BI385"/>
  <c r="BH385"/>
  <c r="BG385"/>
  <c r="BF385"/>
  <c r="T385"/>
  <c r="R385"/>
  <c r="P385"/>
  <c r="BI374"/>
  <c r="BH374"/>
  <c r="BG374"/>
  <c r="BF374"/>
  <c r="T374"/>
  <c r="R374"/>
  <c r="P374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4"/>
  <c r="BH334"/>
  <c r="BG334"/>
  <c r="BF334"/>
  <c r="T334"/>
  <c r="R334"/>
  <c r="P334"/>
  <c r="BI326"/>
  <c r="BH326"/>
  <c r="BG326"/>
  <c r="BF326"/>
  <c r="T326"/>
  <c r="R326"/>
  <c r="P326"/>
  <c r="BI324"/>
  <c r="BH324"/>
  <c r="BG324"/>
  <c r="BF324"/>
  <c r="T324"/>
  <c r="R324"/>
  <c r="P324"/>
  <c r="BI292"/>
  <c r="BH292"/>
  <c r="BG292"/>
  <c r="BF292"/>
  <c r="T292"/>
  <c r="R292"/>
  <c r="P292"/>
  <c r="BI290"/>
  <c r="BH290"/>
  <c r="BG290"/>
  <c r="BF290"/>
  <c r="T290"/>
  <c r="R290"/>
  <c r="P290"/>
  <c r="BI272"/>
  <c r="BH272"/>
  <c r="BG272"/>
  <c r="BF272"/>
  <c r="T272"/>
  <c r="R272"/>
  <c r="P272"/>
  <c r="BI265"/>
  <c r="BH265"/>
  <c r="BG265"/>
  <c r="BF265"/>
  <c r="T265"/>
  <c r="R265"/>
  <c r="P265"/>
  <c r="BI258"/>
  <c r="BH258"/>
  <c r="BG258"/>
  <c r="BF258"/>
  <c r="T258"/>
  <c r="R258"/>
  <c r="P258"/>
  <c r="BI247"/>
  <c r="BH247"/>
  <c r="BG247"/>
  <c r="BF247"/>
  <c r="T247"/>
  <c r="R247"/>
  <c r="P247"/>
  <c r="BI246"/>
  <c r="BH246"/>
  <c r="BG246"/>
  <c r="BF246"/>
  <c r="T246"/>
  <c r="R246"/>
  <c r="P246"/>
  <c r="BI241"/>
  <c r="BH241"/>
  <c r="BG241"/>
  <c r="BF241"/>
  <c r="T241"/>
  <c r="R241"/>
  <c r="P241"/>
  <c r="BI240"/>
  <c r="BH240"/>
  <c r="BG240"/>
  <c r="BF240"/>
  <c r="T240"/>
  <c r="R240"/>
  <c r="P240"/>
  <c r="BI235"/>
  <c r="BH235"/>
  <c r="BG235"/>
  <c r="BF235"/>
  <c r="T235"/>
  <c r="R235"/>
  <c r="P235"/>
  <c r="BI234"/>
  <c r="BH234"/>
  <c r="BG234"/>
  <c r="BF234"/>
  <c r="T234"/>
  <c r="R234"/>
  <c r="P234"/>
  <c r="BI228"/>
  <c r="BH228"/>
  <c r="BG228"/>
  <c r="BF228"/>
  <c r="T228"/>
  <c r="R228"/>
  <c r="P228"/>
  <c r="BI227"/>
  <c r="BH227"/>
  <c r="BG227"/>
  <c r="BF227"/>
  <c r="T227"/>
  <c r="R227"/>
  <c r="P227"/>
  <c r="BI223"/>
  <c r="BH223"/>
  <c r="BG223"/>
  <c r="BF223"/>
  <c r="T223"/>
  <c r="R223"/>
  <c r="P223"/>
  <c r="BI217"/>
  <c r="BH217"/>
  <c r="BG217"/>
  <c r="BF217"/>
  <c r="T217"/>
  <c r="R217"/>
  <c r="P217"/>
  <c r="BI200"/>
  <c r="BH200"/>
  <c r="BG200"/>
  <c r="BF200"/>
  <c r="T200"/>
  <c r="R200"/>
  <c r="P200"/>
  <c r="BI192"/>
  <c r="BH192"/>
  <c r="BG192"/>
  <c r="BF192"/>
  <c r="T192"/>
  <c r="R192"/>
  <c r="P192"/>
  <c r="BI186"/>
  <c r="BH186"/>
  <c r="BG186"/>
  <c r="BF186"/>
  <c r="T186"/>
  <c r="R186"/>
  <c r="P186"/>
  <c r="BI178"/>
  <c r="BH178"/>
  <c r="BG178"/>
  <c r="BF178"/>
  <c r="T178"/>
  <c r="R178"/>
  <c r="P178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3"/>
  <c r="BH153"/>
  <c r="BG153"/>
  <c r="BF153"/>
  <c r="T153"/>
  <c r="R153"/>
  <c r="P153"/>
  <c r="BI144"/>
  <c r="BH144"/>
  <c r="BG144"/>
  <c r="BF144"/>
  <c r="T144"/>
  <c r="R144"/>
  <c r="P144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129"/>
  <c r="J19"/>
  <c r="J14"/>
  <c r="J126"/>
  <c r="E7"/>
  <c r="E120"/>
  <c i="2" r="J37"/>
  <c r="J36"/>
  <c i="1" r="AY95"/>
  <c i="2" r="J35"/>
  <c i="1" r="AX95"/>
  <c i="2" r="BI293"/>
  <c r="BH293"/>
  <c r="BG293"/>
  <c r="BF293"/>
  <c r="T293"/>
  <c r="R293"/>
  <c r="P293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7"/>
  <c r="BH277"/>
  <c r="BG277"/>
  <c r="BF277"/>
  <c r="T277"/>
  <c r="R277"/>
  <c r="P277"/>
  <c r="BI274"/>
  <c r="BH274"/>
  <c r="BG274"/>
  <c r="BF274"/>
  <c r="T274"/>
  <c r="T273"/>
  <c r="R274"/>
  <c r="R273"/>
  <c r="P274"/>
  <c r="P273"/>
  <c r="BI271"/>
  <c r="BH271"/>
  <c r="BG271"/>
  <c r="BF271"/>
  <c r="T271"/>
  <c r="R271"/>
  <c r="P271"/>
  <c r="BI270"/>
  <c r="BH270"/>
  <c r="BG270"/>
  <c r="BF270"/>
  <c r="T270"/>
  <c r="R270"/>
  <c r="P270"/>
  <c r="BI264"/>
  <c r="BH264"/>
  <c r="BG264"/>
  <c r="BF264"/>
  <c r="T264"/>
  <c r="T263"/>
  <c r="R264"/>
  <c r="R263"/>
  <c r="P264"/>
  <c r="P263"/>
  <c r="BI256"/>
  <c r="BH256"/>
  <c r="BG256"/>
  <c r="BF256"/>
  <c r="T256"/>
  <c r="T255"/>
  <c r="R256"/>
  <c r="R255"/>
  <c r="P256"/>
  <c r="P255"/>
  <c r="BI250"/>
  <c r="BH250"/>
  <c r="BG250"/>
  <c r="BF250"/>
  <c r="T250"/>
  <c r="R250"/>
  <c r="P250"/>
  <c r="BI245"/>
  <c r="BH245"/>
  <c r="BG245"/>
  <c r="BF245"/>
  <c r="T245"/>
  <c r="R245"/>
  <c r="P245"/>
  <c r="BI244"/>
  <c r="BH244"/>
  <c r="BG244"/>
  <c r="BF244"/>
  <c r="T244"/>
  <c r="R244"/>
  <c r="P244"/>
  <c r="BI236"/>
  <c r="BH236"/>
  <c r="BG236"/>
  <c r="BF236"/>
  <c r="T236"/>
  <c r="R236"/>
  <c r="P236"/>
  <c r="BI228"/>
  <c r="BH228"/>
  <c r="BG228"/>
  <c r="BF228"/>
  <c r="T228"/>
  <c r="R228"/>
  <c r="P228"/>
  <c r="BI223"/>
  <c r="BH223"/>
  <c r="BG223"/>
  <c r="BF223"/>
  <c r="T223"/>
  <c r="R223"/>
  <c r="P223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1"/>
  <c r="J90"/>
  <c r="F90"/>
  <c r="F88"/>
  <c r="E86"/>
  <c r="J18"/>
  <c r="E18"/>
  <c r="F122"/>
  <c r="J17"/>
  <c r="J12"/>
  <c r="J119"/>
  <c r="E7"/>
  <c r="E115"/>
  <c i="1" r="L90"/>
  <c r="AM90"/>
  <c r="AM89"/>
  <c r="L89"/>
  <c r="AM87"/>
  <c r="L87"/>
  <c r="L85"/>
  <c r="L84"/>
  <c i="11" r="J154"/>
  <c r="J153"/>
  <c r="BK150"/>
  <c r="BK149"/>
  <c r="J147"/>
  <c r="BK146"/>
  <c r="J144"/>
  <c r="BK139"/>
  <c r="J136"/>
  <c r="BK130"/>
  <c r="BK127"/>
  <c i="10" r="J138"/>
  <c r="BK136"/>
  <c r="J126"/>
  <c r="BK122"/>
  <c r="BK119"/>
  <c i="9" r="J119"/>
  <c i="8" r="J154"/>
  <c r="BK152"/>
  <c r="BK150"/>
  <c r="BK142"/>
  <c r="J132"/>
  <c i="7" r="BK145"/>
  <c r="BK137"/>
  <c r="BK135"/>
  <c r="BK134"/>
  <c r="J131"/>
  <c r="J126"/>
  <c r="J122"/>
  <c r="BK121"/>
  <c i="6" r="BK167"/>
  <c r="BK162"/>
  <c r="J140"/>
  <c r="BK129"/>
  <c i="5" r="J173"/>
  <c r="J167"/>
  <c r="J146"/>
  <c r="BK138"/>
  <c i="4" r="BK165"/>
  <c r="J159"/>
  <c r="J158"/>
  <c r="BK151"/>
  <c r="J149"/>
  <c r="BK148"/>
  <c r="J144"/>
  <c r="J137"/>
  <c i="3" r="BK837"/>
  <c r="J828"/>
  <c r="BK819"/>
  <c r="BK816"/>
  <c r="BK811"/>
  <c r="BK793"/>
  <c r="J788"/>
  <c r="BK780"/>
  <c r="J722"/>
  <c r="J721"/>
  <c r="J709"/>
  <c r="BK706"/>
  <c r="J698"/>
  <c r="BK692"/>
  <c r="J683"/>
  <c r="BK659"/>
  <c r="BK621"/>
  <c r="J608"/>
  <c r="J584"/>
  <c r="J576"/>
  <c r="BK542"/>
  <c r="BK514"/>
  <c r="BK513"/>
  <c r="BK488"/>
  <c r="BK477"/>
  <c r="BK456"/>
  <c r="BK424"/>
  <c r="BK406"/>
  <c r="BK374"/>
  <c r="BK353"/>
  <c r="J324"/>
  <c r="J228"/>
  <c r="BK200"/>
  <c r="BK144"/>
  <c i="2" r="J293"/>
  <c r="J287"/>
  <c r="J271"/>
  <c r="J250"/>
  <c r="BK245"/>
  <c r="J228"/>
  <c r="BK205"/>
  <c r="BK175"/>
  <c r="BK142"/>
  <c r="BK137"/>
  <c r="BK132"/>
  <c i="11" r="BK153"/>
  <c r="BK152"/>
  <c r="BK151"/>
  <c r="J149"/>
  <c r="BK147"/>
  <c r="J142"/>
  <c r="BK140"/>
  <c r="BK138"/>
  <c r="BK136"/>
  <c r="J128"/>
  <c i="10" r="J142"/>
  <c r="J134"/>
  <c r="BK132"/>
  <c r="J122"/>
  <c i="9" r="BK122"/>
  <c i="8" r="J152"/>
  <c r="J130"/>
  <c r="BK128"/>
  <c r="J126"/>
  <c r="J121"/>
  <c i="7" r="BK156"/>
  <c r="BK153"/>
  <c r="J151"/>
  <c r="J147"/>
  <c r="BK141"/>
  <c r="BK140"/>
  <c r="J134"/>
  <c r="BK126"/>
  <c r="J124"/>
  <c r="J121"/>
  <c i="6" r="BK192"/>
  <c r="J186"/>
  <c r="BK157"/>
  <c r="BK136"/>
  <c r="BK133"/>
  <c r="J129"/>
  <c i="5" r="J464"/>
  <c r="BK458"/>
  <c r="BK454"/>
  <c r="J447"/>
  <c r="J441"/>
  <c r="J435"/>
  <c r="J411"/>
  <c r="BK367"/>
  <c r="J347"/>
  <c r="BK338"/>
  <c r="J334"/>
  <c r="J324"/>
  <c r="BK316"/>
  <c r="J240"/>
  <c r="J231"/>
  <c r="J223"/>
  <c r="BK219"/>
  <c r="J214"/>
  <c r="J204"/>
  <c r="BK203"/>
  <c r="BK194"/>
  <c r="BK167"/>
  <c r="J159"/>
  <c r="J142"/>
  <c r="J134"/>
  <c i="4" r="BK171"/>
  <c r="BK167"/>
  <c r="J146"/>
  <c r="J142"/>
  <c r="BK141"/>
  <c r="BK135"/>
  <c r="J134"/>
  <c r="J130"/>
  <c i="3" r="J849"/>
  <c r="BK847"/>
  <c r="J832"/>
  <c r="BK828"/>
  <c r="J819"/>
  <c r="J811"/>
  <c r="BK801"/>
  <c r="J780"/>
  <c r="BK760"/>
  <c r="BK721"/>
  <c r="BK709"/>
  <c r="BK698"/>
  <c r="J692"/>
  <c r="BK687"/>
  <c r="BK668"/>
  <c r="J659"/>
  <c r="BK650"/>
  <c r="J632"/>
  <c r="J599"/>
  <c r="J595"/>
  <c r="J583"/>
  <c r="J565"/>
  <c r="BK550"/>
  <c r="J508"/>
  <c r="J498"/>
  <c r="BK472"/>
  <c r="BK458"/>
  <c r="BK442"/>
  <c r="BK397"/>
  <c r="J353"/>
  <c r="BK344"/>
  <c r="J334"/>
  <c r="BK247"/>
  <c r="BK246"/>
  <c r="BK240"/>
  <c r="J235"/>
  <c r="BK228"/>
  <c r="BK223"/>
  <c r="BK162"/>
  <c r="J135"/>
  <c i="2" r="BK283"/>
  <c r="BK274"/>
  <c r="BK270"/>
  <c r="J245"/>
  <c r="BK236"/>
  <c r="BK212"/>
  <c r="J205"/>
  <c r="BK185"/>
  <c r="J175"/>
  <c r="J137"/>
  <c r="J132"/>
  <c i="11" r="J151"/>
  <c r="J140"/>
  <c r="J133"/>
  <c r="J130"/>
  <c r="J126"/>
  <c i="10" r="BK144"/>
  <c r="J136"/>
  <c r="BK134"/>
  <c r="BK128"/>
  <c i="8" r="J158"/>
  <c r="J128"/>
  <c i="7" r="J156"/>
  <c r="BK147"/>
  <c r="BK146"/>
  <c r="J142"/>
  <c r="J141"/>
  <c r="J130"/>
  <c r="BK128"/>
  <c i="6" r="J176"/>
  <c r="J167"/>
  <c r="J162"/>
  <c r="BK151"/>
  <c r="BK140"/>
  <c r="J124"/>
  <c i="5" r="BK468"/>
  <c r="J468"/>
  <c r="BK464"/>
  <c r="BK444"/>
  <c r="BK441"/>
  <c r="BK431"/>
  <c r="BK420"/>
  <c r="J407"/>
  <c r="J386"/>
  <c r="BK380"/>
  <c r="J361"/>
  <c r="J346"/>
  <c r="BK341"/>
  <c r="J338"/>
  <c r="BK334"/>
  <c r="J329"/>
  <c r="BK324"/>
  <c r="J282"/>
  <c r="J273"/>
  <c r="BK265"/>
  <c r="BK249"/>
  <c r="BK240"/>
  <c r="J236"/>
  <c r="BK231"/>
  <c r="BK209"/>
  <c r="BK189"/>
  <c r="BK180"/>
  <c r="BK150"/>
  <c r="BK134"/>
  <c i="4" r="BK180"/>
  <c r="J176"/>
  <c r="J173"/>
  <c r="BK172"/>
  <c r="J167"/>
  <c r="BK158"/>
  <c r="BK155"/>
  <c r="BK154"/>
  <c r="BK137"/>
  <c i="3" r="J816"/>
  <c r="J801"/>
  <c r="BK788"/>
  <c r="BK722"/>
  <c r="J713"/>
  <c r="J668"/>
  <c r="J638"/>
  <c r="BK632"/>
  <c r="J626"/>
  <c r="BK620"/>
  <c r="J604"/>
  <c r="BK595"/>
  <c r="BK576"/>
  <c r="J575"/>
  <c r="J537"/>
  <c r="J524"/>
  <c r="J518"/>
  <c r="BK508"/>
  <c r="BK482"/>
  <c r="BK433"/>
  <c r="J415"/>
  <c r="BK385"/>
  <c r="BK356"/>
  <c r="BK334"/>
  <c r="J272"/>
  <c r="BK265"/>
  <c r="BK258"/>
  <c r="J178"/>
  <c r="J166"/>
  <c r="J162"/>
  <c r="J144"/>
  <c i="2" r="BK264"/>
  <c r="BK250"/>
  <c r="J223"/>
  <c r="BK217"/>
  <c r="J190"/>
  <c r="BK180"/>
  <c r="BK133"/>
  <c i="11" r="BK154"/>
  <c r="J152"/>
  <c r="J150"/>
  <c r="J146"/>
  <c r="BK144"/>
  <c r="J139"/>
  <c r="J138"/>
  <c r="BK133"/>
  <c r="BK128"/>
  <c r="J127"/>
  <c r="BK126"/>
  <c i="10" r="BK140"/>
  <c r="BK130"/>
  <c i="9" r="J122"/>
  <c r="BK119"/>
  <c i="8" r="BK156"/>
  <c r="J150"/>
  <c r="BK144"/>
  <c r="BK134"/>
  <c r="BK124"/>
  <c i="7" r="J153"/>
  <c r="BK148"/>
  <c r="J146"/>
  <c r="BK142"/>
  <c r="J140"/>
  <c r="J138"/>
  <c r="J135"/>
  <c r="BK130"/>
  <c r="J129"/>
  <c r="J127"/>
  <c r="J125"/>
  <c r="BK120"/>
  <c i="6" r="J151"/>
  <c r="J148"/>
  <c r="J136"/>
  <c i="5" r="J440"/>
  <c r="J431"/>
  <c r="J420"/>
  <c r="J403"/>
  <c r="BK399"/>
  <c r="BK395"/>
  <c r="BK392"/>
  <c r="J380"/>
  <c r="J354"/>
  <c r="BK329"/>
  <c r="BK306"/>
  <c r="BK273"/>
  <c r="BK236"/>
  <c r="BK223"/>
  <c r="BK214"/>
  <c r="J203"/>
  <c r="J168"/>
  <c r="BK159"/>
  <c i="4" r="J178"/>
  <c r="BK170"/>
  <c r="J161"/>
  <c r="BK159"/>
  <c r="J153"/>
  <c r="J151"/>
  <c r="J145"/>
  <c r="BK142"/>
  <c i="3" r="BK869"/>
  <c r="BK855"/>
  <c r="J851"/>
  <c r="BK842"/>
  <c r="J837"/>
  <c r="J827"/>
  <c r="J706"/>
  <c r="J677"/>
  <c r="J650"/>
  <c r="BK648"/>
  <c r="BK626"/>
  <c r="J620"/>
  <c r="J619"/>
  <c r="BK604"/>
  <c r="J591"/>
  <c r="BK590"/>
  <c r="BK589"/>
  <c r="J582"/>
  <c r="BK570"/>
  <c r="BK560"/>
  <c r="BK555"/>
  <c r="J532"/>
  <c r="BK518"/>
  <c r="J466"/>
  <c r="J456"/>
  <c r="J452"/>
  <c r="J397"/>
  <c r="J385"/>
  <c r="J356"/>
  <c r="BK324"/>
  <c r="J292"/>
  <c r="BK290"/>
  <c r="J258"/>
  <c r="BK241"/>
  <c r="J234"/>
  <c r="J227"/>
  <c r="BK217"/>
  <c r="J200"/>
  <c r="BK178"/>
  <c r="BK170"/>
  <c r="BK153"/>
  <c i="2" r="BK287"/>
  <c r="BK271"/>
  <c r="J264"/>
  <c r="BK256"/>
  <c r="BK244"/>
  <c r="J236"/>
  <c r="BK228"/>
  <c r="BK222"/>
  <c r="J185"/>
  <c r="J133"/>
  <c i="10" r="J146"/>
  <c r="BK142"/>
  <c r="BK138"/>
  <c r="J132"/>
  <c r="J130"/>
  <c r="BK126"/>
  <c i="8" r="BK154"/>
  <c r="J148"/>
  <c r="J146"/>
  <c r="J142"/>
  <c r="BK140"/>
  <c r="J124"/>
  <c i="7" r="BK144"/>
  <c r="BK139"/>
  <c r="J137"/>
  <c r="J136"/>
  <c r="J133"/>
  <c r="J132"/>
  <c r="J128"/>
  <c r="BK125"/>
  <c r="BK124"/>
  <c r="BK122"/>
  <c i="6" r="BK186"/>
  <c r="BK181"/>
  <c r="J181"/>
  <c r="BK176"/>
  <c r="BK171"/>
  <c r="J157"/>
  <c r="BK148"/>
  <c i="5" r="J458"/>
  <c r="J454"/>
  <c r="BK440"/>
  <c r="BK435"/>
  <c r="BK415"/>
  <c r="BK411"/>
  <c r="J399"/>
  <c r="J395"/>
  <c r="BK346"/>
  <c r="J316"/>
  <c r="J306"/>
  <c r="BK296"/>
  <c r="BK259"/>
  <c r="BK253"/>
  <c r="J249"/>
  <c r="J245"/>
  <c r="BK227"/>
  <c r="J209"/>
  <c r="J199"/>
  <c r="BK173"/>
  <c r="J154"/>
  <c r="J150"/>
  <c r="J138"/>
  <c i="4" r="J180"/>
  <c r="BK176"/>
  <c r="J172"/>
  <c r="BK169"/>
  <c r="J164"/>
  <c r="BK161"/>
  <c r="BK156"/>
  <c r="J148"/>
  <c r="BK147"/>
  <c r="BK145"/>
  <c r="BK133"/>
  <c i="3" r="J869"/>
  <c r="J865"/>
  <c r="J861"/>
  <c r="BK851"/>
  <c r="J847"/>
  <c r="J842"/>
  <c r="BK832"/>
  <c r="J793"/>
  <c r="J742"/>
  <c r="J730"/>
  <c r="J687"/>
  <c r="BK683"/>
  <c r="J644"/>
  <c r="BK638"/>
  <c r="BK612"/>
  <c r="J590"/>
  <c r="J589"/>
  <c r="BK584"/>
  <c r="BK583"/>
  <c r="J577"/>
  <c r="BK575"/>
  <c r="J555"/>
  <c r="BK537"/>
  <c r="BK526"/>
  <c r="J513"/>
  <c r="J503"/>
  <c r="J493"/>
  <c r="J488"/>
  <c r="J442"/>
  <c r="BK415"/>
  <c r="BK349"/>
  <c r="J341"/>
  <c r="J326"/>
  <c r="BK292"/>
  <c r="J247"/>
  <c r="BK235"/>
  <c r="J217"/>
  <c r="J186"/>
  <c r="BK166"/>
  <c i="2" r="BK293"/>
  <c r="BK277"/>
  <c i="10" r="BK146"/>
  <c r="J144"/>
  <c r="J140"/>
  <c r="J128"/>
  <c r="BK124"/>
  <c r="J119"/>
  <c i="8" r="J156"/>
  <c r="BK146"/>
  <c r="J137"/>
  <c i="7" r="J149"/>
  <c r="J145"/>
  <c r="BK143"/>
  <c r="J139"/>
  <c r="BK136"/>
  <c r="BK133"/>
  <c r="BK131"/>
  <c i="6" r="BK144"/>
  <c r="BK124"/>
  <c i="5" r="J456"/>
  <c r="BK447"/>
  <c r="J444"/>
  <c r="J427"/>
  <c r="J415"/>
  <c r="BK403"/>
  <c r="J392"/>
  <c r="J367"/>
  <c r="BK361"/>
  <c r="BK347"/>
  <c r="BK311"/>
  <c r="J265"/>
  <c r="J259"/>
  <c r="J253"/>
  <c r="BK245"/>
  <c r="J227"/>
  <c r="J194"/>
  <c r="J180"/>
  <c r="BK163"/>
  <c i="4" r="BK178"/>
  <c r="J170"/>
  <c r="J165"/>
  <c r="J156"/>
  <c r="J154"/>
  <c r="BK153"/>
  <c r="BK149"/>
  <c r="BK146"/>
  <c r="BK144"/>
  <c r="J141"/>
  <c r="BK139"/>
  <c r="J135"/>
  <c r="BK134"/>
  <c r="J133"/>
  <c r="BK132"/>
  <c r="BK130"/>
  <c i="3" r="J853"/>
  <c r="BK849"/>
  <c r="J805"/>
  <c r="BK772"/>
  <c r="BK766"/>
  <c r="J760"/>
  <c r="BK751"/>
  <c r="BK742"/>
  <c r="J621"/>
  <c r="BK619"/>
  <c r="BK608"/>
  <c r="BK591"/>
  <c r="BK582"/>
  <c r="BK577"/>
  <c r="J560"/>
  <c r="J550"/>
  <c r="J542"/>
  <c r="BK532"/>
  <c r="BK524"/>
  <c r="J520"/>
  <c r="BK493"/>
  <c r="J482"/>
  <c r="BK466"/>
  <c r="J458"/>
  <c r="J433"/>
  <c r="J344"/>
  <c r="BK341"/>
  <c r="BK227"/>
  <c r="J223"/>
  <c r="BK192"/>
  <c r="BK186"/>
  <c r="J170"/>
  <c r="J153"/>
  <c i="2" r="J285"/>
  <c r="J283"/>
  <c r="J274"/>
  <c r="J256"/>
  <c r="BK223"/>
  <c r="J217"/>
  <c r="J212"/>
  <c r="J180"/>
  <c r="J142"/>
  <c r="BK128"/>
  <c i="11" r="BK142"/>
  <c i="10" r="J124"/>
  <c i="8" r="BK148"/>
  <c r="J134"/>
  <c r="BK132"/>
  <c r="BK126"/>
  <c r="BK121"/>
  <c i="7" r="BK151"/>
  <c r="J143"/>
  <c r="BK127"/>
  <c r="BK123"/>
  <c r="J120"/>
  <c i="6" r="J192"/>
  <c r="J171"/>
  <c r="J144"/>
  <c r="J133"/>
  <c i="5" r="BK456"/>
  <c r="BK427"/>
  <c r="BK407"/>
  <c r="BK386"/>
  <c r="BK354"/>
  <c r="J341"/>
  <c r="J311"/>
  <c r="J296"/>
  <c r="BK282"/>
  <c r="J219"/>
  <c r="BK204"/>
  <c r="BK199"/>
  <c r="J189"/>
  <c r="BK168"/>
  <c r="J163"/>
  <c r="BK154"/>
  <c r="BK146"/>
  <c r="BK142"/>
  <c i="4" r="BK175"/>
  <c r="J175"/>
  <c r="BK174"/>
  <c r="J174"/>
  <c r="BK173"/>
  <c r="J171"/>
  <c r="J169"/>
  <c r="BK164"/>
  <c r="J155"/>
  <c r="J147"/>
  <c r="J139"/>
  <c r="J132"/>
  <c i="3" r="BK865"/>
  <c r="BK861"/>
  <c r="J855"/>
  <c r="BK853"/>
  <c r="BK827"/>
  <c r="BK805"/>
  <c r="J772"/>
  <c r="J766"/>
  <c r="J751"/>
  <c r="BK730"/>
  <c r="BK713"/>
  <c r="BK677"/>
  <c r="J648"/>
  <c r="BK644"/>
  <c r="J612"/>
  <c r="BK599"/>
  <c r="J570"/>
  <c r="BK565"/>
  <c r="J526"/>
  <c r="BK520"/>
  <c r="J514"/>
  <c r="BK503"/>
  <c r="BK498"/>
  <c r="J477"/>
  <c r="J472"/>
  <c r="BK452"/>
  <c r="J424"/>
  <c r="J406"/>
  <c r="J374"/>
  <c r="J349"/>
  <c r="BK326"/>
  <c r="J290"/>
  <c r="BK272"/>
  <c r="J265"/>
  <c r="J246"/>
  <c r="J241"/>
  <c r="J240"/>
  <c r="BK234"/>
  <c r="J192"/>
  <c r="BK135"/>
  <c i="2" r="BK285"/>
  <c r="J277"/>
  <c i="8" r="BK158"/>
  <c r="J144"/>
  <c r="J140"/>
  <c r="BK137"/>
  <c r="BK130"/>
  <c i="7" r="BK149"/>
  <c r="J148"/>
  <c r="J144"/>
  <c r="BK138"/>
  <c r="BK132"/>
  <c r="BK129"/>
  <c r="J123"/>
  <c i="2" r="J270"/>
  <c r="J244"/>
  <c r="J222"/>
  <c r="BK190"/>
  <c r="J128"/>
  <c i="1" r="AS97"/>
  <c i="6" l="1" r="R123"/>
  <c r="P135"/>
  <c i="8" r="P123"/>
  <c r="P119"/>
  <c i="1" r="AU103"/>
  <c i="2" r="BK127"/>
  <c r="J127"/>
  <c r="J97"/>
  <c r="R204"/>
  <c r="BK269"/>
  <c r="J269"/>
  <c r="J101"/>
  <c r="T276"/>
  <c r="T275"/>
  <c i="3" r="BK343"/>
  <c r="J343"/>
  <c r="J101"/>
  <c r="P451"/>
  <c r="BK649"/>
  <c r="J649"/>
  <c r="J105"/>
  <c r="T649"/>
  <c r="R682"/>
  <c r="R854"/>
  <c i="4" r="P143"/>
  <c i="5" r="P340"/>
  <c r="P394"/>
  <c r="BK426"/>
  <c r="J426"/>
  <c r="J104"/>
  <c r="BK439"/>
  <c r="J439"/>
  <c r="J105"/>
  <c r="BK446"/>
  <c r="BK445"/>
  <c r="J445"/>
  <c r="J107"/>
  <c r="P457"/>
  <c i="6" r="T123"/>
  <c r="T135"/>
  <c i="8" r="BK139"/>
  <c r="J139"/>
  <c r="J99"/>
  <c i="2" r="BK204"/>
  <c r="J204"/>
  <c r="J98"/>
  <c r="R269"/>
  <c r="R276"/>
  <c r="R275"/>
  <c i="3" r="T134"/>
  <c r="T451"/>
  <c r="R649"/>
  <c r="P682"/>
  <c r="T854"/>
  <c i="4" r="BK129"/>
  <c r="J129"/>
  <c r="J101"/>
  <c r="R143"/>
  <c i="5" r="T133"/>
  <c r="BK394"/>
  <c r="J394"/>
  <c r="J102"/>
  <c r="R426"/>
  <c r="P446"/>
  <c r="P445"/>
  <c i="6" r="R135"/>
  <c i="8" r="T139"/>
  <c i="2" r="P127"/>
  <c r="P276"/>
  <c r="P275"/>
  <c i="3" r="BK451"/>
  <c r="J451"/>
  <c r="J104"/>
  <c r="T708"/>
  <c r="T707"/>
  <c i="4" r="T129"/>
  <c r="T163"/>
  <c i="5" r="BK133"/>
  <c r="J133"/>
  <c r="J100"/>
  <c r="T340"/>
  <c r="P439"/>
  <c r="R446"/>
  <c r="R445"/>
  <c i="6" r="BK135"/>
  <c r="J135"/>
  <c r="J98"/>
  <c i="8" r="T123"/>
  <c r="T119"/>
  <c i="2" r="T204"/>
  <c r="P286"/>
  <c i="3" r="R343"/>
  <c r="P355"/>
  <c r="BK396"/>
  <c r="J396"/>
  <c r="J103"/>
  <c r="P396"/>
  <c r="P708"/>
  <c r="P707"/>
  <c i="4" r="T143"/>
  <c i="5" r="P133"/>
  <c r="P132"/>
  <c r="P131"/>
  <c i="1" r="AU100"/>
  <c i="5" r="R340"/>
  <c r="P426"/>
  <c r="T439"/>
  <c r="R457"/>
  <c i="6" r="BK150"/>
  <c r="J150"/>
  <c r="J99"/>
  <c i="7" r="P119"/>
  <c r="P118"/>
  <c i="1" r="AU102"/>
  <c i="8" r="P139"/>
  <c i="10" r="R121"/>
  <c r="R117"/>
  <c i="11" r="R125"/>
  <c r="BK135"/>
  <c r="J135"/>
  <c r="J99"/>
  <c r="T145"/>
  <c r="BK148"/>
  <c r="J148"/>
  <c r="J103"/>
  <c i="2" r="T127"/>
  <c r="T126"/>
  <c r="T269"/>
  <c r="BK286"/>
  <c r="J286"/>
  <c r="J105"/>
  <c i="3" r="BK134"/>
  <c r="J134"/>
  <c r="J100"/>
  <c r="P343"/>
  <c r="T343"/>
  <c r="T355"/>
  <c r="T396"/>
  <c r="R708"/>
  <c r="R707"/>
  <c i="4" r="R129"/>
  <c r="BK163"/>
  <c r="J163"/>
  <c r="J104"/>
  <c i="5" r="BK340"/>
  <c r="J340"/>
  <c r="J101"/>
  <c r="T394"/>
  <c r="T426"/>
  <c r="T446"/>
  <c r="T445"/>
  <c i="6" r="T150"/>
  <c i="7" r="BK119"/>
  <c r="J119"/>
  <c r="J96"/>
  <c i="10" r="BK121"/>
  <c r="J121"/>
  <c r="J97"/>
  <c i="11" r="BK125"/>
  <c r="P135"/>
  <c r="P145"/>
  <c r="R145"/>
  <c r="P148"/>
  <c i="2" r="P204"/>
  <c r="P269"/>
  <c r="R286"/>
  <c i="3" r="P134"/>
  <c r="P133"/>
  <c r="R451"/>
  <c r="P649"/>
  <c r="BK682"/>
  <c r="J682"/>
  <c r="J106"/>
  <c r="T682"/>
  <c r="BK854"/>
  <c r="J854"/>
  <c r="J110"/>
  <c i="4" r="BK143"/>
  <c r="J143"/>
  <c r="J102"/>
  <c r="R163"/>
  <c i="5" r="R133"/>
  <c r="R132"/>
  <c r="R131"/>
  <c r="R394"/>
  <c r="R439"/>
  <c r="BK457"/>
  <c r="J457"/>
  <c r="J109"/>
  <c i="6" r="P123"/>
  <c r="P150"/>
  <c i="7" r="T119"/>
  <c r="T118"/>
  <c i="8" r="BK123"/>
  <c r="J123"/>
  <c r="J97"/>
  <c r="R139"/>
  <c i="10" r="P121"/>
  <c r="P117"/>
  <c i="1" r="AU105"/>
  <c i="11" r="P125"/>
  <c r="P124"/>
  <c r="P123"/>
  <c i="1" r="AU106"/>
  <c i="11" r="T135"/>
  <c r="BK145"/>
  <c r="J145"/>
  <c r="J102"/>
  <c r="R148"/>
  <c i="2" r="R127"/>
  <c r="R126"/>
  <c r="R125"/>
  <c r="BK276"/>
  <c r="J276"/>
  <c r="J104"/>
  <c r="T286"/>
  <c i="3" r="R134"/>
  <c r="R133"/>
  <c r="R132"/>
  <c r="BK355"/>
  <c r="J355"/>
  <c r="J102"/>
  <c r="R355"/>
  <c r="R396"/>
  <c r="BK708"/>
  <c r="J708"/>
  <c r="J109"/>
  <c r="P854"/>
  <c i="4" r="P129"/>
  <c r="P163"/>
  <c i="5" r="T457"/>
  <c i="6" r="BK123"/>
  <c r="R150"/>
  <c i="7" r="R119"/>
  <c r="R118"/>
  <c i="8" r="R123"/>
  <c r="R119"/>
  <c i="10" r="T121"/>
  <c r="T117"/>
  <c i="11" r="T125"/>
  <c r="R135"/>
  <c r="T148"/>
  <c i="2" r="BE142"/>
  <c r="BE185"/>
  <c r="BE205"/>
  <c r="BE264"/>
  <c i="7" r="E84"/>
  <c r="BE139"/>
  <c r="BE141"/>
  <c r="BE142"/>
  <c r="BE153"/>
  <c r="BK155"/>
  <c r="J155"/>
  <c r="J98"/>
  <c i="8" r="BE132"/>
  <c r="BE150"/>
  <c r="BE154"/>
  <c r="BE158"/>
  <c i="3" r="E85"/>
  <c r="BE186"/>
  <c r="BE217"/>
  <c r="BE223"/>
  <c r="BE227"/>
  <c r="BE324"/>
  <c r="BE334"/>
  <c r="BE341"/>
  <c r="BE344"/>
  <c r="BE356"/>
  <c r="BE442"/>
  <c r="BE537"/>
  <c r="BE560"/>
  <c r="BE576"/>
  <c r="BE583"/>
  <c r="BE584"/>
  <c r="BE626"/>
  <c r="BE632"/>
  <c r="BE709"/>
  <c r="BE721"/>
  <c r="BE788"/>
  <c r="BE801"/>
  <c r="BE851"/>
  <c r="BE855"/>
  <c r="BE869"/>
  <c i="4" r="F96"/>
  <c r="F124"/>
  <c r="BE141"/>
  <c r="BE142"/>
  <c r="BE148"/>
  <c r="BE149"/>
  <c r="BE151"/>
  <c r="BE156"/>
  <c r="BE158"/>
  <c r="BE172"/>
  <c r="BE174"/>
  <c r="BE175"/>
  <c r="BE178"/>
  <c r="BK160"/>
  <c r="J160"/>
  <c r="J103"/>
  <c i="5" r="F94"/>
  <c r="BE180"/>
  <c r="BE194"/>
  <c r="BE203"/>
  <c r="BE236"/>
  <c r="BE273"/>
  <c r="BE324"/>
  <c r="BE346"/>
  <c r="BE347"/>
  <c r="BE367"/>
  <c r="BE380"/>
  <c r="BE403"/>
  <c r="BE415"/>
  <c r="BE447"/>
  <c r="BE454"/>
  <c i="6" r="E84"/>
  <c r="F118"/>
  <c r="BE167"/>
  <c i="7" r="J88"/>
  <c r="BE128"/>
  <c r="BE145"/>
  <c r="BE146"/>
  <c r="BE147"/>
  <c i="8" r="E84"/>
  <c i="9" r="E107"/>
  <c i="10" r="E84"/>
  <c r="J111"/>
  <c r="BE126"/>
  <c i="2" r="E84"/>
  <c r="BE137"/>
  <c r="BE228"/>
  <c r="BE236"/>
  <c r="BE271"/>
  <c r="BE277"/>
  <c r="BE287"/>
  <c r="BE293"/>
  <c i="3" r="BE228"/>
  <c r="BE234"/>
  <c r="BE246"/>
  <c r="BE247"/>
  <c r="BE292"/>
  <c r="BE374"/>
  <c r="BE385"/>
  <c r="BE452"/>
  <c r="BE456"/>
  <c r="BE503"/>
  <c r="BE508"/>
  <c r="BE513"/>
  <c r="BE644"/>
  <c r="BE683"/>
  <c r="BE687"/>
  <c r="BE730"/>
  <c r="BK705"/>
  <c r="J705"/>
  <c r="J107"/>
  <c i="4" r="E114"/>
  <c r="BE154"/>
  <c r="BE161"/>
  <c i="5" r="E119"/>
  <c r="BE134"/>
  <c r="BE138"/>
  <c r="BE142"/>
  <c r="BE146"/>
  <c r="BE150"/>
  <c r="BE240"/>
  <c r="BE296"/>
  <c r="BE306"/>
  <c r="BE316"/>
  <c r="BE338"/>
  <c r="BE407"/>
  <c r="BE411"/>
  <c r="BE441"/>
  <c i="6" r="BE157"/>
  <c r="BE171"/>
  <c r="BE186"/>
  <c r="BE192"/>
  <c r="BK185"/>
  <c r="J185"/>
  <c r="J100"/>
  <c i="7" r="BE120"/>
  <c r="BE121"/>
  <c r="BE125"/>
  <c r="BE140"/>
  <c r="BE144"/>
  <c r="BK152"/>
  <c r="J152"/>
  <c r="J97"/>
  <c i="8" r="BE124"/>
  <c r="BE126"/>
  <c r="BE128"/>
  <c r="BE130"/>
  <c r="BE142"/>
  <c r="BE152"/>
  <c i="10" r="BE122"/>
  <c r="BE138"/>
  <c i="3" r="F94"/>
  <c r="BE144"/>
  <c r="BE153"/>
  <c r="BE162"/>
  <c r="BE258"/>
  <c r="BE265"/>
  <c r="BE272"/>
  <c r="BE290"/>
  <c r="BE406"/>
  <c r="BE458"/>
  <c r="BE466"/>
  <c r="BE472"/>
  <c r="BE477"/>
  <c r="BE514"/>
  <c r="BE518"/>
  <c r="BE582"/>
  <c r="BE591"/>
  <c r="BE595"/>
  <c r="BE604"/>
  <c r="BE608"/>
  <c r="BE621"/>
  <c r="BE650"/>
  <c r="BE659"/>
  <c r="BE668"/>
  <c r="BE677"/>
  <c r="BE698"/>
  <c r="BE706"/>
  <c r="BE722"/>
  <c r="BE861"/>
  <c r="BE865"/>
  <c i="4" r="BE159"/>
  <c r="BE165"/>
  <c r="BE167"/>
  <c r="BE173"/>
  <c i="5" r="BE159"/>
  <c r="BE163"/>
  <c r="BE167"/>
  <c r="BE168"/>
  <c r="BE214"/>
  <c r="BE223"/>
  <c r="BE282"/>
  <c r="BE329"/>
  <c r="BE334"/>
  <c i="6" r="BE129"/>
  <c r="BE133"/>
  <c r="BE136"/>
  <c r="BE140"/>
  <c r="BE144"/>
  <c i="7" r="BE134"/>
  <c r="BE149"/>
  <c r="BE151"/>
  <c i="8" r="F91"/>
  <c r="BK120"/>
  <c r="J120"/>
  <c r="J96"/>
  <c i="10" r="F91"/>
  <c r="BE128"/>
  <c r="BE136"/>
  <c r="BE144"/>
  <c i="2" r="BE132"/>
  <c r="BE180"/>
  <c r="BE217"/>
  <c r="BE223"/>
  <c r="BK273"/>
  <c r="J273"/>
  <c r="J102"/>
  <c i="3" r="BE166"/>
  <c r="BE235"/>
  <c r="BE240"/>
  <c r="BE326"/>
  <c r="BE482"/>
  <c r="BE488"/>
  <c r="BE493"/>
  <c r="BE550"/>
  <c r="BE599"/>
  <c r="BE760"/>
  <c r="BE811"/>
  <c r="BE816"/>
  <c r="BE828"/>
  <c r="BE832"/>
  <c r="BE847"/>
  <c i="4" r="J95"/>
  <c r="BE137"/>
  <c r="BE139"/>
  <c r="BE153"/>
  <c r="BE164"/>
  <c r="BE176"/>
  <c r="BE180"/>
  <c i="5" r="BE219"/>
  <c r="BE231"/>
  <c r="BE259"/>
  <c r="BE265"/>
  <c r="BE386"/>
  <c r="BE435"/>
  <c r="BE444"/>
  <c r="BE456"/>
  <c r="BE458"/>
  <c r="BK419"/>
  <c r="J419"/>
  <c r="J103"/>
  <c i="6" r="BE181"/>
  <c i="7" r="F91"/>
  <c i="10" r="BK118"/>
  <c r="BK117"/>
  <c r="J117"/>
  <c i="11" r="J117"/>
  <c r="BE133"/>
  <c r="BE153"/>
  <c r="BK143"/>
  <c r="J143"/>
  <c r="J101"/>
  <c i="2" r="J88"/>
  <c r="BE175"/>
  <c r="BE212"/>
  <c r="BE222"/>
  <c r="BE244"/>
  <c r="BE245"/>
  <c r="BE256"/>
  <c r="BE274"/>
  <c i="3" r="BE200"/>
  <c r="BE349"/>
  <c r="BE353"/>
  <c r="BE498"/>
  <c r="BE565"/>
  <c r="BE612"/>
  <c r="BE619"/>
  <c r="BE692"/>
  <c r="BE766"/>
  <c r="BE772"/>
  <c r="BE780"/>
  <c r="BE819"/>
  <c r="BE842"/>
  <c i="4" r="J93"/>
  <c r="BE130"/>
  <c r="BE132"/>
  <c r="BE144"/>
  <c r="BE145"/>
  <c r="BE146"/>
  <c r="BE171"/>
  <c i="5" r="J125"/>
  <c r="BE154"/>
  <c r="BE173"/>
  <c r="BE204"/>
  <c r="BE245"/>
  <c r="BE253"/>
  <c r="BE341"/>
  <c r="BE354"/>
  <c r="BE392"/>
  <c r="BE427"/>
  <c r="BE440"/>
  <c r="BE464"/>
  <c r="BE468"/>
  <c r="BK443"/>
  <c r="J443"/>
  <c r="J106"/>
  <c i="6" r="J88"/>
  <c r="BE148"/>
  <c i="7" r="BE122"/>
  <c r="BE124"/>
  <c r="BE126"/>
  <c r="BE127"/>
  <c r="BE136"/>
  <c r="BE138"/>
  <c r="BE148"/>
  <c r="BE156"/>
  <c i="8" r="J113"/>
  <c r="BE121"/>
  <c r="BE134"/>
  <c r="BE140"/>
  <c r="BE144"/>
  <c r="BE146"/>
  <c r="BK136"/>
  <c r="J136"/>
  <c r="J98"/>
  <c i="9" r="J88"/>
  <c r="BE119"/>
  <c r="BE122"/>
  <c i="10" r="BE119"/>
  <c r="BE132"/>
  <c r="BE142"/>
  <c i="11" r="F120"/>
  <c r="BE127"/>
  <c r="BE128"/>
  <c r="BE136"/>
  <c r="BE138"/>
  <c r="BE139"/>
  <c r="BE142"/>
  <c r="BE144"/>
  <c r="BE146"/>
  <c r="BE147"/>
  <c r="BE149"/>
  <c r="BE151"/>
  <c r="BE152"/>
  <c r="BE154"/>
  <c r="BK132"/>
  <c r="J132"/>
  <c r="J98"/>
  <c r="BK141"/>
  <c r="J141"/>
  <c r="J100"/>
  <c i="2" r="BE133"/>
  <c r="BE250"/>
  <c r="BK263"/>
  <c r="J263"/>
  <c r="J100"/>
  <c i="3" r="J91"/>
  <c r="BE241"/>
  <c r="BE415"/>
  <c r="BE424"/>
  <c r="BE433"/>
  <c r="BE520"/>
  <c r="BE524"/>
  <c r="BE526"/>
  <c r="BE532"/>
  <c r="BE542"/>
  <c r="BE555"/>
  <c r="BE570"/>
  <c r="BE575"/>
  <c r="BE577"/>
  <c r="BE589"/>
  <c r="BE590"/>
  <c r="BE648"/>
  <c r="BE713"/>
  <c r="BE742"/>
  <c r="BE751"/>
  <c r="BE793"/>
  <c r="BE827"/>
  <c r="BE837"/>
  <c i="4" r="BE147"/>
  <c i="5" r="BE189"/>
  <c r="BE199"/>
  <c r="BE209"/>
  <c r="BE227"/>
  <c r="BE249"/>
  <c r="BE311"/>
  <c r="BE361"/>
  <c r="BE395"/>
  <c r="BE399"/>
  <c r="BE420"/>
  <c r="BE431"/>
  <c i="6" r="BE124"/>
  <c r="BE162"/>
  <c r="BE176"/>
  <c r="BK191"/>
  <c r="J191"/>
  <c r="J101"/>
  <c i="7" r="BE123"/>
  <c r="BE130"/>
  <c r="BE131"/>
  <c r="BE135"/>
  <c r="BE137"/>
  <c i="8" r="BE148"/>
  <c i="9" r="F114"/>
  <c r="BK118"/>
  <c r="J118"/>
  <c r="J96"/>
  <c r="BK121"/>
  <c r="J121"/>
  <c r="J97"/>
  <c i="10" r="BE130"/>
  <c r="BE140"/>
  <c i="11" r="E113"/>
  <c r="BE126"/>
  <c r="BE130"/>
  <c r="BE150"/>
  <c i="2" r="F91"/>
  <c r="BE128"/>
  <c r="BE190"/>
  <c r="BE270"/>
  <c r="BE283"/>
  <c r="BE285"/>
  <c r="BK255"/>
  <c r="J255"/>
  <c r="J99"/>
  <c i="3" r="BE135"/>
  <c r="BE170"/>
  <c r="BE178"/>
  <c r="BE192"/>
  <c r="BE397"/>
  <c r="BE620"/>
  <c r="BE638"/>
  <c r="BE805"/>
  <c r="BE849"/>
  <c r="BE853"/>
  <c i="4" r="BE133"/>
  <c r="BE134"/>
  <c r="BE135"/>
  <c r="BE155"/>
  <c r="BE169"/>
  <c r="BE170"/>
  <c i="6" r="BE151"/>
  <c i="7" r="BE129"/>
  <c r="BE132"/>
  <c r="BE133"/>
  <c r="BE143"/>
  <c i="8" r="BE137"/>
  <c r="BE156"/>
  <c i="10" r="BE124"/>
  <c r="BE134"/>
  <c r="BE146"/>
  <c i="11" r="BE140"/>
  <c i="3" r="F38"/>
  <c i="1" r="BC98"/>
  <c i="7" r="J34"/>
  <c i="1" r="AW102"/>
  <c i="8" r="J34"/>
  <c i="1" r="AW103"/>
  <c i="11" r="F37"/>
  <c i="1" r="BD106"/>
  <c i="9" r="F34"/>
  <c i="1" r="BA104"/>
  <c i="11" r="F34"/>
  <c i="1" r="BA106"/>
  <c i="8" r="F35"/>
  <c i="1" r="BB103"/>
  <c i="6" r="F35"/>
  <c i="1" r="BB101"/>
  <c i="4" r="F41"/>
  <c i="1" r="BD99"/>
  <c i="4" r="F40"/>
  <c i="1" r="BC99"/>
  <c i="9" r="F36"/>
  <c i="1" r="BC104"/>
  <c i="2" r="F37"/>
  <c i="1" r="BD95"/>
  <c i="9" r="J34"/>
  <c i="1" r="AW104"/>
  <c i="5" r="F36"/>
  <c i="1" r="BA100"/>
  <c i="10" r="F37"/>
  <c i="1" r="BD105"/>
  <c i="10" r="F34"/>
  <c i="1" r="BA105"/>
  <c i="2" r="J34"/>
  <c i="1" r="AW95"/>
  <c i="10" r="F36"/>
  <c i="1" r="BC105"/>
  <c i="10" r="J30"/>
  <c i="1" r="AG105"/>
  <c i="5" r="F39"/>
  <c i="1" r="BD100"/>
  <c i="5" r="J36"/>
  <c i="1" r="AW100"/>
  <c i="3" r="F37"/>
  <c i="1" r="BB98"/>
  <c i="4" r="J38"/>
  <c i="1" r="AW99"/>
  <c i="2" r="F36"/>
  <c i="1" r="BC95"/>
  <c i="7" r="F34"/>
  <c i="1" r="BA102"/>
  <c i="11" r="F36"/>
  <c i="1" r="BC106"/>
  <c i="7" r="F36"/>
  <c i="1" r="BC102"/>
  <c i="8" r="F37"/>
  <c i="1" r="BD103"/>
  <c i="7" r="F37"/>
  <c i="1" r="BD102"/>
  <c i="6" r="F37"/>
  <c i="1" r="BD101"/>
  <c i="11" r="J34"/>
  <c i="1" r="AW106"/>
  <c i="2" r="F34"/>
  <c i="1" r="BA95"/>
  <c i="5" r="F38"/>
  <c i="1" r="BC100"/>
  <c i="4" r="F39"/>
  <c i="1" r="BB99"/>
  <c i="7" r="F35"/>
  <c i="1" r="BB102"/>
  <c i="6" r="J34"/>
  <c i="1" r="AW101"/>
  <c i="8" r="F34"/>
  <c i="1" r="BA103"/>
  <c i="8" r="F36"/>
  <c i="1" r="BC103"/>
  <c i="6" r="F36"/>
  <c i="1" r="BC101"/>
  <c i="9" r="F35"/>
  <c i="1" r="BB104"/>
  <c i="2" r="F35"/>
  <c i="1" r="BB95"/>
  <c i="3" r="F39"/>
  <c i="1" r="BD98"/>
  <c i="10" r="J34"/>
  <c i="1" r="AW105"/>
  <c i="5" r="F37"/>
  <c i="1" r="BB100"/>
  <c i="3" r="F36"/>
  <c i="1" r="BA98"/>
  <c i="11" r="F35"/>
  <c i="1" r="BB106"/>
  <c i="4" r="F38"/>
  <c i="1" r="BA99"/>
  <c i="10" r="F35"/>
  <c i="1" r="BB105"/>
  <c i="6" r="F34"/>
  <c i="1" r="BA101"/>
  <c i="3" r="J36"/>
  <c i="1" r="AW98"/>
  <c i="9" r="F37"/>
  <c i="1" r="BD104"/>
  <c r="AS96"/>
  <c r="AS94"/>
  <c i="5" l="1" r="T132"/>
  <c r="T131"/>
  <c i="6" r="BK122"/>
  <c r="J122"/>
  <c r="J96"/>
  <c i="2" r="P126"/>
  <c r="P125"/>
  <c i="1" r="AU95"/>
  <c i="3" r="T133"/>
  <c r="T132"/>
  <c i="11" r="T124"/>
  <c r="T123"/>
  <c i="4" r="R128"/>
  <c i="11" r="R124"/>
  <c r="R123"/>
  <c i="6" r="T122"/>
  <c r="T121"/>
  <c r="P122"/>
  <c r="P121"/>
  <c i="1" r="AU101"/>
  <c i="11" r="BK124"/>
  <c r="BK123"/>
  <c r="J123"/>
  <c r="J95"/>
  <c i="2" r="T125"/>
  <c i="4" r="T128"/>
  <c r="P128"/>
  <c i="1" r="AU99"/>
  <c i="3" r="P132"/>
  <c i="1" r="AU98"/>
  <c i="6" r="R122"/>
  <c r="R121"/>
  <c i="8" r="BK119"/>
  <c r="J119"/>
  <c r="J95"/>
  <c i="4" r="BK128"/>
  <c r="J128"/>
  <c r="J100"/>
  <c i="5" r="BK132"/>
  <c r="J132"/>
  <c r="J99"/>
  <c i="7" r="BK118"/>
  <c r="J118"/>
  <c r="J95"/>
  <c i="3" r="BK707"/>
  <c r="J707"/>
  <c r="J108"/>
  <c i="6" r="J123"/>
  <c r="J97"/>
  <c i="9" r="BK117"/>
  <c r="J117"/>
  <c i="10" r="J118"/>
  <c r="J96"/>
  <c i="2" r="BK126"/>
  <c r="BK125"/>
  <c r="J125"/>
  <c r="J95"/>
  <c i="3" r="BK133"/>
  <c r="BK132"/>
  <c r="J132"/>
  <c r="J98"/>
  <c i="5" r="J446"/>
  <c r="J108"/>
  <c i="2" r="BK275"/>
  <c r="J275"/>
  <c r="J103"/>
  <c i="10" r="J95"/>
  <c i="11" r="J125"/>
  <c r="J97"/>
  <c i="9" r="J30"/>
  <c i="1" r="AG104"/>
  <c i="2" r="F33"/>
  <c i="1" r="AZ95"/>
  <c r="BB97"/>
  <c r="AX97"/>
  <c i="6" r="J33"/>
  <c i="1" r="AV101"/>
  <c r="AT101"/>
  <c i="7" r="J33"/>
  <c i="1" r="AV102"/>
  <c r="AT102"/>
  <c r="BA97"/>
  <c r="AW97"/>
  <c i="8" r="J33"/>
  <c i="1" r="AV103"/>
  <c r="AT103"/>
  <c i="8" r="F33"/>
  <c i="1" r="AZ103"/>
  <c i="2" r="J33"/>
  <c i="1" r="AV95"/>
  <c r="AT95"/>
  <c i="3" r="J35"/>
  <c i="1" r="AV98"/>
  <c r="AT98"/>
  <c i="3" r="F35"/>
  <c i="1" r="AZ98"/>
  <c i="5" r="F35"/>
  <c i="1" r="AZ100"/>
  <c i="10" r="J33"/>
  <c i="1" r="AV105"/>
  <c r="AT105"/>
  <c r="BC97"/>
  <c r="AY97"/>
  <c i="4" r="F37"/>
  <c i="1" r="AZ99"/>
  <c i="10" r="F33"/>
  <c i="1" r="AZ105"/>
  <c i="4" r="J37"/>
  <c i="1" r="AV99"/>
  <c r="AT99"/>
  <c i="9" r="F33"/>
  <c i="1" r="AZ104"/>
  <c i="11" r="F33"/>
  <c i="1" r="AZ106"/>
  <c r="BD97"/>
  <c r="BD96"/>
  <c i="5" r="J35"/>
  <c i="1" r="AV100"/>
  <c r="AT100"/>
  <c i="6" r="F33"/>
  <c i="1" r="AZ101"/>
  <c i="7" r="F33"/>
  <c i="1" r="AZ102"/>
  <c i="9" r="J33"/>
  <c i="1" r="AV104"/>
  <c r="AT104"/>
  <c i="11" r="J33"/>
  <c i="1" r="AV106"/>
  <c r="AT106"/>
  <c i="9" l="1" r="J39"/>
  <c i="2" r="J126"/>
  <c r="J96"/>
  <c i="6" r="BK121"/>
  <c r="J121"/>
  <c r="J95"/>
  <c i="9" r="J95"/>
  <c i="10" r="J39"/>
  <c i="3" r="J133"/>
  <c r="J99"/>
  <c i="5" r="BK131"/>
  <c r="J131"/>
  <c r="J98"/>
  <c i="11" r="J124"/>
  <c r="J96"/>
  <c i="1" r="BD94"/>
  <c r="W33"/>
  <c r="AN105"/>
  <c r="AN104"/>
  <c r="AU97"/>
  <c r="AU96"/>
  <c r="AU94"/>
  <c i="4" r="J34"/>
  <c i="1" r="AG99"/>
  <c r="AN99"/>
  <c r="BB96"/>
  <c r="AX96"/>
  <c i="2" r="J30"/>
  <c i="1" r="AG95"/>
  <c r="AN95"/>
  <c r="BC96"/>
  <c r="AY96"/>
  <c i="8" r="J30"/>
  <c i="1" r="AG103"/>
  <c r="AN103"/>
  <c i="7" r="J30"/>
  <c i="1" r="AG102"/>
  <c r="AN102"/>
  <c r="BA96"/>
  <c r="AW96"/>
  <c i="11" r="J30"/>
  <c i="1" r="AG106"/>
  <c r="AN106"/>
  <c r="AZ97"/>
  <c r="AV97"/>
  <c r="AT97"/>
  <c i="3" r="J32"/>
  <c i="1" r="AG98"/>
  <c r="AN98"/>
  <c i="4" l="1" r="J43"/>
  <c i="8" r="J39"/>
  <c i="3" r="J41"/>
  <c i="11" r="J39"/>
  <c i="2" r="J39"/>
  <c i="7" r="J39"/>
  <c i="1" r="BC94"/>
  <c r="AY94"/>
  <c r="BA94"/>
  <c r="W30"/>
  <c r="BB94"/>
  <c r="W31"/>
  <c r="AG97"/>
  <c r="AN97"/>
  <c i="5" r="J32"/>
  <c i="1" r="AG100"/>
  <c r="AN100"/>
  <c r="AZ96"/>
  <c r="AV96"/>
  <c r="AT96"/>
  <c i="6" r="J30"/>
  <c i="1" r="AG101"/>
  <c r="AN101"/>
  <c i="5" l="1" r="J41"/>
  <c i="6" r="J39"/>
  <c i="1" r="AZ94"/>
  <c r="AV94"/>
  <c r="AK29"/>
  <c r="AX94"/>
  <c r="W32"/>
  <c r="AG96"/>
  <c r="AN96"/>
  <c r="AW94"/>
  <c r="AK30"/>
  <c l="1" r="W29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<sst xmlns="http://schemas.openxmlformats.org/spreadsheetml/2006/main">
  <si>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</si>
  <si>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</si>
  <si>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</si>
  <si>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</si>
  <si>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</si>
  <si>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{b3edab2c-6316-4638-bd2e-bac424d33005}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</si>
  <si>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</si>
  <si>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</si>
  <si>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</si>
  <si>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</si>
  <si>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</si>
  <si>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</si>
  <si>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</si>
  <si>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</si>
  <si>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1551620-50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</si>
  <si>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</si>
  <si>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</si>
  <si>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Biometan, využití kalového plynu na ÚČOV Praha</t>
  </si>
  <si>
    <t>KSO:</t>
  </si>
  <si>
    <t>827 53</t>
  </si>
  <si>
    <t>CC-CZ:</t>
  </si>
  <si>
    <t>2221</t>
  </si>
  <si>
    <t>Místo:</t>
  </si>
  <si>
    <t>Praha</t>
  </si>
  <si>
    <t>Datum:</t>
  </si>
  <si>
    <t>11. 3. 2021</t>
  </si>
  <si>
    <t>CZ-CPV:</t>
  </si>
  <si>
    <t>45231220-3</t>
  </si>
  <si>
    <t>CZ-CPA:</t>
  </si>
  <si>
    <t>42.21.22</t>
  </si>
  <si>
    <t>Zadavatel:</t>
  </si>
  <si>
    <t>IČ:</t>
  </si>
  <si>
    <t>Pražská vodohospodářská společnost a.s.</t>
  </si>
  <si>
    <t>DIČ:</t>
  </si>
  <si>
    <t>Uchazeč:</t>
  </si>
  <si>
    <t>Vyplň údaj</t>
  </si>
  <si>
    <t>Projektant:</t>
  </si>
  <si>
    <t>AQUA PROCON s.r.o.</t>
  </si>
  <si>
    <t>True</t>
  </si>
  <si>
    <t>Zpracovatel:</t>
  </si>
  <si>
    <t>Ing. Zdeňka Průšková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</si>
  <si>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</si>
  <si>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</si>
  <si>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</si>
  <si>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</si>
  <si>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</si>
  <si>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</si>
  <si>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</si>
  <si>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</si>
  <si>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</si>
  <si>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</si>
  <si>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</si>
  <si>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</si>
  <si>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</si>
  <si>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</si>
  <si>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</si>
  <si>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</si>
  <si>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</si>
  <si>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</si>
  <si>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</si>
  <si>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</si>
  <si>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</si>
  <si>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</si>
  <si>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</si>
  <si>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</si>
  <si>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</si>
  <si>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</si>
  <si>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</si>
  <si>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</si>
  <si>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</si>
  <si>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</si>
  <si>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</si>
  <si>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</si>
  <si>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</si>
  <si>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</si>
  <si>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</si>
  <si>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</si>
  <si>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</si>
  <si>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</si>
  <si>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</si>
  <si>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</si>
  <si>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</si>
  <si>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</si>
  <si>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</si>
  <si>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</si>
  <si>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</si>
  <si>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</si>
  <si>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</si>
  <si>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</si>
  <si>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připravenost pro instalaci technologie</t>
  </si>
  <si>
    <t>STA</t>
  </si>
  <si>
    <t>1</t>
  </si>
  <si>
    <t>{520fc018-e83a-4a9d-b3e6-3349775ab8f8}</t>
  </si>
  <si>
    <t>2</t>
  </si>
  <si>
    <t>SO 02</t>
  </si>
  <si>
    <t>Venkovní rozvody</t>
  </si>
  <si>
    <t>{3344b7b7-165a-4b00-afa2-8894c4af5d16}</t>
  </si>
  <si>
    <t>SO 02.D.1.2</t>
  </si>
  <si>
    <t>D.1.2 Venkovní rozvody</t>
  </si>
  <si>
    <t>Soupis</t>
  </si>
  <si>
    <t>{22374cd0-eb7e-449a-aff4-9f4209baace2}</t>
  </si>
  <si>
    <t>3</t>
  </si>
  <si>
    <t>###NOINSERT###</t>
  </si>
  <si>
    <t>D.1.2</t>
  </si>
  <si>
    <t>Venkovní kabelové rozvody</t>
  </si>
  <si>
    <t>{da4d8216-2956-4966-abed-6f74cc63ba9e}</t>
  </si>
  <si>
    <t>SO 02.D.1.3</t>
  </si>
  <si>
    <t>D.1.3 Podchod pod plavebním kanálem - báňský projekt</t>
  </si>
  <si>
    <t>{fa92455d-8e70-4f2e-b0c7-0a24f9819f6c}</t>
  </si>
  <si>
    <t>SO 03</t>
  </si>
  <si>
    <t>Zpevněné plochy</t>
  </si>
  <si>
    <t>{37bfcc67-6887-484c-b89f-3046167728a4}</t>
  </si>
  <si>
    <t>SO 04</t>
  </si>
  <si>
    <t>Stavební elektroinstalace</t>
  </si>
  <si>
    <t>{29a0b262-2d6a-4961-860c-87bd61b2deb2}</t>
  </si>
  <si>
    <t>PS 01</t>
  </si>
  <si>
    <t>Strojně technologická část</t>
  </si>
  <si>
    <t>{8182f5dd-f2a1-4b17-bdd9-d1988eadf758}</t>
  </si>
  <si>
    <t>PS 02</t>
  </si>
  <si>
    <t>Silnoproudé rozvody</t>
  </si>
  <si>
    <t>{2ac993a4-1d62-4ed3-8282-15d00ec4942f}</t>
  </si>
  <si>
    <t>PS 03</t>
  </si>
  <si>
    <t>Měření a regulace, automatizovaný systém řízení</t>
  </si>
  <si>
    <t>{4d1ea09e-7ecd-44cb-9f46-273c3ef20859}</t>
  </si>
  <si>
    <t>VRN</t>
  </si>
  <si>
    <t>Vedlejší rozpočtové náklady</t>
  </si>
  <si>
    <t>{39432c09-7f1f-4756-85ef-5e23138769cc}</t>
  </si>
  <si>
    <t>KRYCÍ LIST SOUPISU PRACÍ</t>
  </si>
  <si>
    <t>Objekt:</t>
  </si>
  <si>
    <t>SO 01 - Stavební připravenost pro instalaci technologie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</si>
  <si>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</si>
  <si>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</si>
  <si>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</si>
  <si>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</si>
  <si>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</si>
  <si>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</si>
  <si>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</si>
  <si>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</si>
  <si>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</si>
  <si>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</si>
  <si>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</si>
  <si>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</si>
  <si>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</si>
  <si>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</si>
  <si>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>SKL -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</si>
  <si>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</si>
  <si>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</si>
  <si>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</si>
  <si>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</si>
  <si>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</si>
  <si>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</si>
  <si>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</si>
  <si>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</si>
  <si>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</si>
  <si>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</si>
  <si>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</si>
  <si>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</si>
  <si>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</si>
  <si>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</si>
  <si>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</si>
  <si>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</si>
  <si>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</si>
  <si>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</si>
  <si>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112101103</t>
  </si>
  <si>
    <t>Odstranění stromů listnatých průměru kmene do 700 mm</t>
  </si>
  <si>
    <t>kus</t>
  </si>
  <si>
    <t>CS ÚRS 2021 01</t>
  </si>
  <si>
    <t>4</t>
  </si>
  <si>
    <t>2106510320</t>
  </si>
  <si>
    <t>VV</t>
  </si>
  <si>
    <t>SO 01 - PŘÍPRAVA ÚZEMÍ</t>
  </si>
  <si>
    <t>Součet</t>
  </si>
  <si>
    <t>112251103</t>
  </si>
  <si>
    <t>Odstranění pařezů D do 700 mm</t>
  </si>
  <si>
    <t>1277763509</t>
  </si>
  <si>
    <t>113202111</t>
  </si>
  <si>
    <t>Vytrhání obrub krajníků obrubníků stojatých</t>
  </si>
  <si>
    <t>m</t>
  </si>
  <si>
    <t>475082648</t>
  </si>
  <si>
    <t>60,315</t>
  </si>
  <si>
    <t>121151113</t>
  </si>
  <si>
    <t>Sejmutí ornice plochy do 500 m2 tl vrstvy do 200 mm strojně</t>
  </si>
  <si>
    <t>m2</t>
  </si>
  <si>
    <t>-1644819422</t>
  </si>
  <si>
    <t>sejmutí v tl. 100 mm</t>
  </si>
  <si>
    <t xml:space="preserve">"pl. - pl. pro tříděný odpad"  228,555 - 1,5 * 2,25</t>
  </si>
  <si>
    <t>5</t>
  </si>
  <si>
    <t>122251104</t>
  </si>
  <si>
    <t>Odkopávky a prokopávky nezapažené v hornině třídy těžitelnosti I, skupiny 3 objem do 500 m3 strojně</t>
  </si>
  <si>
    <t>m3</t>
  </si>
  <si>
    <t>1994449439</t>
  </si>
  <si>
    <t>SO 01 STAVEBNÍ PŘIPRAVENOST</t>
  </si>
  <si>
    <t>1. HLOUBKA 810 mm</t>
  </si>
  <si>
    <t>plocha 228,555 m2 - obekty se štěrkovým povrchem</t>
  </si>
  <si>
    <t>( 228,555 - 2,44 * 6,06 - 3,0 * 5,55 - 2,435 * 12,2 ) * 0,81</t>
  </si>
  <si>
    <t>Mezisoučet</t>
  </si>
  <si>
    <t>2. PROHLOUBENÍ NA ZÁKLADY</t>
  </si>
  <si>
    <t xml:space="preserve">"PSA-02"  ( 1,6 * 1,1 + 2,0 * 1,2 )/2 * 0,25</t>
  </si>
  <si>
    <t xml:space="preserve">"C01A, C01B"  ( 2,2 * 2,1 + 2,4 * 2,3 )/2 * 0,25 * 2"ks"</t>
  </si>
  <si>
    <t xml:space="preserve">"CILLER"  ( 2,4 * 1,42 + 2,6 * 1,62 )/2 * 0,25</t>
  </si>
  <si>
    <t xml:space="preserve">"chlazení"  ( 2,4 * 1,9 + 2,6 * 2,1 )/2 * 0,25</t>
  </si>
  <si>
    <t>3. PROHLOUBENÍ NA OPĚRNÉ ZDI</t>
  </si>
  <si>
    <t xml:space="preserve">"Z1"  ( 1,9 * 0,6 + 2,1 * 0,8 )/2 * 0,3</t>
  </si>
  <si>
    <t xml:space="preserve">"Z2"  ( 2,9 * 0,6 + 3,1 * 0,8 )/2 * 0,3</t>
  </si>
  <si>
    <t>4. ZÁKLADY - "MĚŘENÍ"</t>
  </si>
  <si>
    <t xml:space="preserve">"pod štěrk"  2,44 * 6,06 * 0,1</t>
  </si>
  <si>
    <t xml:space="preserve">"základy"  ( 0,87 * 0,87 + 1,15 * 1,15 )/2 * 0,71 * 4"ks"</t>
  </si>
  <si>
    <t xml:space="preserve">"prohloubení"  ( 1,0 * 1,0 + 1,15 * 1,15 )/2 * 0,2 * 4"ks"</t>
  </si>
  <si>
    <t>5. ZÁKLADY - "PROPANIZACE"</t>
  </si>
  <si>
    <t xml:space="preserve">"pod štěrk"  3,0 * 5,55 * 0,1</t>
  </si>
  <si>
    <t xml:space="preserve">"základy"  ( 0,886 * 3,0 + 1,2 * 3,0 )/2 * 0,71 * 2"ks"</t>
  </si>
  <si>
    <t xml:space="preserve">"prohloubení"  ( 1,0 * 3,4 + 1,21 * 3,61 )/2 * 0,3 * 2"ks"</t>
  </si>
  <si>
    <t>6. ZÁKLADY - "SEPARACE"</t>
  </si>
  <si>
    <t xml:space="preserve">"pod štěrk"  2,435 * 12,2 * 0,1</t>
  </si>
  <si>
    <t xml:space="preserve">"základy"  ( 0,895 * 2,435 + 1,2 * 2,435 )/2 * 0,71 * 2"ks"</t>
  </si>
  <si>
    <t xml:space="preserve">"prohloubení"  ( 2,85 * 1,0 + 3,05 * 1,2 )/2 * 0,285 * 2"ks"</t>
  </si>
  <si>
    <t xml:space="preserve">"základ"  ( 1,0 * 2,85 + 1,8 * 2,85 )/2 * 0,995</t>
  </si>
  <si>
    <t>6</t>
  </si>
  <si>
    <t>162751117</t>
  </si>
  <si>
    <t>Vodorovné přemístění do 10000 m výkopku/sypaniny z horniny třídy těžitelnosti I, skupiny 1 až 3</t>
  </si>
  <si>
    <t>-1394195964</t>
  </si>
  <si>
    <t xml:space="preserve">"výkop"  168,137</t>
  </si>
  <si>
    <t xml:space="preserve">"zpět na zásyp"  12,287</t>
  </si>
  <si>
    <t>7</t>
  </si>
  <si>
    <t>167151101</t>
  </si>
  <si>
    <t>Nakládání výkopku z hornin třídy těžitelnosti I, skupiny 1 až 3 do 100 m3</t>
  </si>
  <si>
    <t>-1503931994</t>
  </si>
  <si>
    <t xml:space="preserve">"NA ZÁSYP"  </t>
  </si>
  <si>
    <t>12,287</t>
  </si>
  <si>
    <t>8</t>
  </si>
  <si>
    <t>171251201</t>
  </si>
  <si>
    <t>Uložení sypaniny na skládky nebo meziskládky</t>
  </si>
  <si>
    <t>-1355251385</t>
  </si>
  <si>
    <t>9</t>
  </si>
  <si>
    <t>174151101</t>
  </si>
  <si>
    <t>Zásyp jam, šachet rýh nebo kolem objektů sypaninou se zhutněním</t>
  </si>
  <si>
    <t>-391492018</t>
  </si>
  <si>
    <t>PATKY - prohloubení</t>
  </si>
  <si>
    <t xml:space="preserve">"PSA-02"  0,52 - 1,2 * 0,9 * 0,25</t>
  </si>
  <si>
    <t xml:space="preserve">"C01A, C01B"  2,535 - 1,8 * 1,7 * 0,25 * 2"ks"</t>
  </si>
  <si>
    <t xml:space="preserve">"CILLER"  0,953 - 2,0 * 1,02 * 0,25</t>
  </si>
  <si>
    <t xml:space="preserve">"chlazení"  1,253 - 2,0 * 1,5 * 0,25</t>
  </si>
  <si>
    <t xml:space="preserve">"měření"  0,929 - 0,6 * 0,6 * 0,2 * 4"ks"</t>
  </si>
  <si>
    <t>PATKY - základy</t>
  </si>
  <si>
    <t xml:space="preserve">"měření"  2,953 - 0,6 * 0,6 * 0,7 * 4"ks"</t>
  </si>
  <si>
    <t>PASY</t>
  </si>
  <si>
    <t xml:space="preserve">"propanizace"   ( 4,443 + 2,33 ) - 0,68 - 3,0 * 0,6 * 0,9 * 2"ks"</t>
  </si>
  <si>
    <t xml:space="preserve">"separace"   ( 3,622 + 1,855 + 3,97 ) - 0,855 - 2,435 * 0,6 * 0,9 * 3"ks"</t>
  </si>
  <si>
    <t>Zakládání</t>
  </si>
  <si>
    <t>10</t>
  </si>
  <si>
    <t>273313511</t>
  </si>
  <si>
    <t>Základové desky z betonu tř. C 12/15</t>
  </si>
  <si>
    <t>229425386</t>
  </si>
  <si>
    <t>PODKLADNÍ BETON</t>
  </si>
  <si>
    <t xml:space="preserve">"propanizace"  1,0 * 3,4 * 0,1 * 2"ks"</t>
  </si>
  <si>
    <t xml:space="preserve">"separace"  2,85 * 1,0 * 0,1 * 3"ks"</t>
  </si>
  <si>
    <t xml:space="preserve">"Z1"  1,9 * 0,6 * 0,1</t>
  </si>
  <si>
    <t>11</t>
  </si>
  <si>
    <t>274321611</t>
  </si>
  <si>
    <t>Základové pasy ze ŽB bez zvýšených nároků na prostředí tř. C 30/37</t>
  </si>
  <si>
    <t>2128767082</t>
  </si>
  <si>
    <t xml:space="preserve">"propanizace"  3,0 * 0,6 * 1,3 * 2"ks"</t>
  </si>
  <si>
    <t xml:space="preserve">"separace"  2,435 * 0,6 * 1,3 * 3"ks"</t>
  </si>
  <si>
    <t>12</t>
  </si>
  <si>
    <t>274351121</t>
  </si>
  <si>
    <t>Zřízení bednění základových pasů rovného</t>
  </si>
  <si>
    <t>1290795115</t>
  </si>
  <si>
    <t xml:space="preserve">"propanizace"  ( 3,0 + 0,6 )*2 * 1,3 * 2"ks"</t>
  </si>
  <si>
    <t xml:space="preserve">"separace"  ( 2,435 + 0,6 )*2 * 1,3 * 3"ks"</t>
  </si>
  <si>
    <t>13</t>
  </si>
  <si>
    <t>274351122</t>
  </si>
  <si>
    <t>Odstranění bednění základových pasů rovného</t>
  </si>
  <si>
    <t>-1179233098</t>
  </si>
  <si>
    <t>14</t>
  </si>
  <si>
    <t>274361821</t>
  </si>
  <si>
    <t>Výztuž základových pasů betonářskou ocelí 10 505 (R)</t>
  </si>
  <si>
    <t>t</t>
  </si>
  <si>
    <t>1797324244</t>
  </si>
  <si>
    <t>množství viz příloha D.1.1.101</t>
  </si>
  <si>
    <t>368,8 * 1/1000</t>
  </si>
  <si>
    <t>275313911</t>
  </si>
  <si>
    <t>Základové patky z betonu tř. C 30/37</t>
  </si>
  <si>
    <t>-1070426352</t>
  </si>
  <si>
    <t xml:space="preserve">"PSA-02"  1,2 * 0,9 * 1,3</t>
  </si>
  <si>
    <t xml:space="preserve">"C01A, C01B"  1,8 * 1,7 * 1,3 * 2"ks"</t>
  </si>
  <si>
    <t xml:space="preserve">"CILLER"  2,0 * 1,02 * 1,3</t>
  </si>
  <si>
    <t xml:space="preserve">"chlazení"  2,0 * 1,5 * 1,3</t>
  </si>
  <si>
    <t xml:space="preserve">"měření"  0,6 * 0,6 * 1,3 * 4"ks"</t>
  </si>
  <si>
    <t>16</t>
  </si>
  <si>
    <t>275351121</t>
  </si>
  <si>
    <t>Zřízení bednění základových patek</t>
  </si>
  <si>
    <t>-58122995</t>
  </si>
  <si>
    <t xml:space="preserve">"PSA-02"  ( 1,2 + 0,9 )*2 * 1,3</t>
  </si>
  <si>
    <t xml:space="preserve">"C01A, C01B"  ( 1,8 + 1,7 )*2 * 1,3 * 2"ks"</t>
  </si>
  <si>
    <t xml:space="preserve">"CILLER"  ( 2,0 + 1,02 )*2 * 1,3</t>
  </si>
  <si>
    <t xml:space="preserve">"chlazení"  ( 2,0 + 1,5 )*2 * 1,3</t>
  </si>
  <si>
    <t xml:space="preserve">"měření"  0,6 * 4 * 1,3 * 4"ks"</t>
  </si>
  <si>
    <t>17</t>
  </si>
  <si>
    <t>275351122</t>
  </si>
  <si>
    <t>Odstranění bednění základových patek</t>
  </si>
  <si>
    <t>162950760</t>
  </si>
  <si>
    <t>18</t>
  </si>
  <si>
    <t>279113152.R</t>
  </si>
  <si>
    <t>Základová zeď tl do 200 mm z tvárnic ztraceného bednění včetně výplně z betonu tř. C 30/37</t>
  </si>
  <si>
    <t>436730929</t>
  </si>
  <si>
    <t>OCHRANNÉ ZÍDKY, VÝPLŇ Z BETONU C 30/37</t>
  </si>
  <si>
    <t xml:space="preserve">"Z1"  1,5 * 1,6</t>
  </si>
  <si>
    <t>19</t>
  </si>
  <si>
    <t>279361821</t>
  </si>
  <si>
    <t>Výztuž základových zdí nosných betonářskou ocelí 10 505</t>
  </si>
  <si>
    <t>1756119046</t>
  </si>
  <si>
    <t>OCHRANNÉ ZÍDKY, VÝZTUŽ pr. 10 mm, hm. 0,62 kg/m</t>
  </si>
  <si>
    <t xml:space="preserve">"Z1"  ( 1,5 * 7 + 1,6 * 6 ) * 0,62 * 1/1000</t>
  </si>
  <si>
    <t>Komunikace pozemní</t>
  </si>
  <si>
    <t>20</t>
  </si>
  <si>
    <t>564861111</t>
  </si>
  <si>
    <t>Podklad ze štěrkodrtě ŠD tl 200 mm</t>
  </si>
  <si>
    <t>128273363</t>
  </si>
  <si>
    <t>Zpevněná plocha tl. 200 mm</t>
  </si>
  <si>
    <t xml:space="preserve">"měření"  2,44 * 6,06 - 0,6 * 0,6 * 4"ks"</t>
  </si>
  <si>
    <t xml:space="preserve">"propanizace"  3,0 * 5,55 - 3,0 * 0,6 * 2"ks"</t>
  </si>
  <si>
    <t xml:space="preserve">"separace"  2,435 * 12,2 - 2,435 * 0,6 * 3"ks"</t>
  </si>
  <si>
    <t>Ostatní konstrukce a práce, bourání</t>
  </si>
  <si>
    <t>961044111</t>
  </si>
  <si>
    <t>Bourání základů z betonu prostého</t>
  </si>
  <si>
    <t>1036577337</t>
  </si>
  <si>
    <t>ZÁKLADY PRO TŘÍDĚNÝ ODPAD - odhad</t>
  </si>
  <si>
    <t>1,5 * 2,25 * 0,3</t>
  </si>
  <si>
    <t>997</t>
  </si>
  <si>
    <t>Přesun sutě</t>
  </si>
  <si>
    <t>22</t>
  </si>
  <si>
    <t>997013501</t>
  </si>
  <si>
    <t>Odvoz suti a vybouraných hmot na skládku nebo meziskládku do 1 km se složením</t>
  </si>
  <si>
    <t>-1144673943</t>
  </si>
  <si>
    <t>23</t>
  </si>
  <si>
    <t>997013509</t>
  </si>
  <si>
    <t>Příplatek k odvozu suti a vybouraných hmot na skládku ZKD 1 km přes 1 km</t>
  </si>
  <si>
    <t>2097164660</t>
  </si>
  <si>
    <t>14,391*9 'Přepočtené koeficientem množství</t>
  </si>
  <si>
    <t>998</t>
  </si>
  <si>
    <t>Přesun hmot</t>
  </si>
  <si>
    <t>24</t>
  </si>
  <si>
    <t>998011001</t>
  </si>
  <si>
    <t>Přesun hmot pro budovy zděné v do 6 m</t>
  </si>
  <si>
    <t>-581222688</t>
  </si>
  <si>
    <t>PSV</t>
  </si>
  <si>
    <t>Práce a dodávky PSV</t>
  </si>
  <si>
    <t>713</t>
  </si>
  <si>
    <t>Izolace tepelné</t>
  </si>
  <si>
    <t>25</t>
  </si>
  <si>
    <t>713131151</t>
  </si>
  <si>
    <t>Montáž izolace tepelné stěn a základů volně vloženými rohožemi, pásy, dílci, deskami 1 vrstva</t>
  </si>
  <si>
    <t>-244210240</t>
  </si>
  <si>
    <t>VLOŽENÍ MEZI ZÁKLADY</t>
  </si>
  <si>
    <t>1,2 * 0,6</t>
  </si>
  <si>
    <t>1,25 * 1,1</t>
  </si>
  <si>
    <t>26</t>
  </si>
  <si>
    <t>M</t>
  </si>
  <si>
    <t>28376352</t>
  </si>
  <si>
    <t>deska perimetrická spodních staveb, podlah a plochých střech 200kPa λ=0,034 tl 50mm</t>
  </si>
  <si>
    <t>32</t>
  </si>
  <si>
    <t>-1426511509</t>
  </si>
  <si>
    <t>2,095*1,05 'Přepočtené koeficientem množství</t>
  </si>
  <si>
    <t>27</t>
  </si>
  <si>
    <t>998713101</t>
  </si>
  <si>
    <t>Přesun hmot tonážní pro izolace tepelné v objektech v do 6 m</t>
  </si>
  <si>
    <t>-1665154324</t>
  </si>
  <si>
    <t>SKL</t>
  </si>
  <si>
    <t>Skládkovné</t>
  </si>
  <si>
    <t>28</t>
  </si>
  <si>
    <t>171201221</t>
  </si>
  <si>
    <t>Poplatek za uložení na skládce (skládkovné) zeminy a kamení kód odpadu 17 05 04</t>
  </si>
  <si>
    <t>512</t>
  </si>
  <si>
    <t>1060250847</t>
  </si>
  <si>
    <t>VÝKOP - ZÁSYP, koef. přepočtu 1,7</t>
  </si>
  <si>
    <t>168,137 - 12,287</t>
  </si>
  <si>
    <t>155,85*1,7 'Přepočtené koeficientem množství</t>
  </si>
  <si>
    <t>29</t>
  </si>
  <si>
    <t>997013601</t>
  </si>
  <si>
    <t>Poplatek za uložení na skládce (skládkovné) stavebního odpadu betonového kód odpadu 17 01 01</t>
  </si>
  <si>
    <t>1654063029</t>
  </si>
  <si>
    <t>SO 02 - Venkovní rozvody</t>
  </si>
  <si>
    <t>Soupis:</t>
  </si>
  <si>
    <t>SO 02.D.1.2 - D.1.2 Venkovní rozvody</t>
  </si>
  <si>
    <t xml:space="preserve">    4 - Vodorovné konstrukce</t>
  </si>
  <si>
    <t xml:space="preserve">    8 - Trubní vedení</t>
  </si>
  <si>
    <t>M - Práce a dodávky M</t>
  </si>
  <si>
    <t xml:space="preserve">    23-M - Montáže potrubí</t>
  </si>
  <si>
    <t>113107164</t>
  </si>
  <si>
    <t>Odstranění podkladu z kameniva drceného tl 400 mm strojně pl přes 50 do 200 m2</t>
  </si>
  <si>
    <t>-1081375153</t>
  </si>
  <si>
    <t>SO 02 VENKOVNÍ ROZVODY</t>
  </si>
  <si>
    <t xml:space="preserve">"V1 - p"   22,91 * 0,8</t>
  </si>
  <si>
    <t xml:space="preserve">"V2 - p"   22,6 * 0,8</t>
  </si>
  <si>
    <t xml:space="preserve">"V3 - p"  ( 174,66 - 3,0 ) * 1,2</t>
  </si>
  <si>
    <t xml:space="preserve">"V4 - k"   13,25 * 1,1</t>
  </si>
  <si>
    <t xml:space="preserve">"VOD1"   40,98 * 1,0</t>
  </si>
  <si>
    <t xml:space="preserve">"VOD2"   29,98 * 1,4</t>
  </si>
  <si>
    <t>113107181</t>
  </si>
  <si>
    <t>Odstranění podkladu živičného tl 50 mm strojně pl přes 50 do 200 m2</t>
  </si>
  <si>
    <t>-999498370</t>
  </si>
  <si>
    <t xml:space="preserve">"V1 - p"   22,91 * ( 0,8 + 2,0 )</t>
  </si>
  <si>
    <t xml:space="preserve">"V2 - p"   22,6 * ( 0,8 + 2,0 )</t>
  </si>
  <si>
    <t xml:space="preserve">"V3 - p"   ( 174,66 - 3,0 ) * ( 1,2 + 2,0 )</t>
  </si>
  <si>
    <t xml:space="preserve">"V4 - k"   13,25 * ( 1,1 + 2,0 )</t>
  </si>
  <si>
    <t xml:space="preserve">"VOD1"   40,98 * ( 1,0 + 2,0 )</t>
  </si>
  <si>
    <t xml:space="preserve">"VOD2"   29,98 * ( 1,4 + 2,0 )</t>
  </si>
  <si>
    <t>113107182</t>
  </si>
  <si>
    <t>Odstranění podkladu živičného tl 100 mm strojně pl přes 50 do 200 m2</t>
  </si>
  <si>
    <t>147625861</t>
  </si>
  <si>
    <t xml:space="preserve">"V1 - p"   22,91 * ( 0,8 + 1,0 )</t>
  </si>
  <si>
    <t xml:space="preserve">"V2 - p"   22,6 * ( 0,8 + 1,0 )</t>
  </si>
  <si>
    <t xml:space="preserve">"V3 - p"   ( 174,66 - 3,0 ) * ( 1,2 + 1,0 )</t>
  </si>
  <si>
    <t xml:space="preserve">"V4 - k"   13,25 * ( 1,1 + 1,0 )</t>
  </si>
  <si>
    <t xml:space="preserve">"VOD1"   40,98 * ( 1,0 + 1,0 )</t>
  </si>
  <si>
    <t xml:space="preserve">"VOD2"   29,98 * ( 1,4 + 1,0 )</t>
  </si>
  <si>
    <t>115101201</t>
  </si>
  <si>
    <t>Čerpání vody na dopravní výšku do 10 m průměrný přítok do 500 l/min</t>
  </si>
  <si>
    <t>hod</t>
  </si>
  <si>
    <t>1449316822</t>
  </si>
  <si>
    <t>50 * 24</t>
  </si>
  <si>
    <t>115101301</t>
  </si>
  <si>
    <t>Pohotovost čerpací soupravy pro dopravní výšku do 10 m přítok do 500 l/min</t>
  </si>
  <si>
    <t>den</t>
  </si>
  <si>
    <t>-2084203141</t>
  </si>
  <si>
    <t>50</t>
  </si>
  <si>
    <t>119001405</t>
  </si>
  <si>
    <t>Dočasné zajištění potrubí z PE DN do 200 mm</t>
  </si>
  <si>
    <t>1225040911</t>
  </si>
  <si>
    <t xml:space="preserve">"V1 - p"   3*0,8 + 1*0,8</t>
  </si>
  <si>
    <t xml:space="preserve">"V2 - p"   1*0,8</t>
  </si>
  <si>
    <t xml:space="preserve">"V3 - p"   6*1,2</t>
  </si>
  <si>
    <t xml:space="preserve">"V4 - k"   2*1,1</t>
  </si>
  <si>
    <t xml:space="preserve">"VOD1"   1*1,4</t>
  </si>
  <si>
    <t>119001412</t>
  </si>
  <si>
    <t>Dočasné zajištění potrubí betonového, ŽB nebo kameninového DN do 500 mm</t>
  </si>
  <si>
    <t>-1213745988</t>
  </si>
  <si>
    <t xml:space="preserve">"V1 - p"   4*0,8</t>
  </si>
  <si>
    <t xml:space="preserve">"V3 - p"   2*1,2</t>
  </si>
  <si>
    <t xml:space="preserve">"V4 - k"   1*1,1</t>
  </si>
  <si>
    <t>119001421</t>
  </si>
  <si>
    <t>Dočasné zajištění kabelů a kabelových tratí ze 3 volně ložených kabelů</t>
  </si>
  <si>
    <t>-1451922387</t>
  </si>
  <si>
    <t xml:space="preserve">"V1 - p"   1*0,8</t>
  </si>
  <si>
    <t xml:space="preserve">"V3 - p"   5*1,2</t>
  </si>
  <si>
    <t>121151103</t>
  </si>
  <si>
    <t>Sejmutí ornice plochy do 100 m2 tl vrstvy do 200 mm strojně</t>
  </si>
  <si>
    <t>-1082087145</t>
  </si>
  <si>
    <t xml:space="preserve">"V1 - p"   22,35 * 0,8</t>
  </si>
  <si>
    <t xml:space="preserve">"V2 - p"   19,5 * 0,8</t>
  </si>
  <si>
    <t xml:space="preserve">"V3 - p"   18,24 * 1,2</t>
  </si>
  <si>
    <t xml:space="preserve">"V4 - k"   4,17 * 1,1</t>
  </si>
  <si>
    <t>132254204</t>
  </si>
  <si>
    <t>Hloubení zapažených rýh š do 2000 mm v hornině třídy těžitelnosti I, skupiny 3 objem do 500 m3</t>
  </si>
  <si>
    <t>412845664</t>
  </si>
  <si>
    <t>POVRCH ASFALT</t>
  </si>
  <si>
    <t xml:space="preserve">"V1 - p"   22,91 * 0,8 * ( 1,4 - 0,5 )</t>
  </si>
  <si>
    <t xml:space="preserve">"V2 - p"   22,6 * 0,8 * ( 1,3 - 0,5 )</t>
  </si>
  <si>
    <t xml:space="preserve">"V3 - p"   ( 174,66 - 3,0 ) * 1,2 * ( 1,8 - 0,5 )</t>
  </si>
  <si>
    <t xml:space="preserve">"V4 - k"   13,25 * 1,1 * ( 2,95 - 0,5 )</t>
  </si>
  <si>
    <t xml:space="preserve">"VOD1"   40,98 * 1,0 * ( 1,75 - 0,5 )</t>
  </si>
  <si>
    <t xml:space="preserve">"VOD2"   29,98 * 1,4 * ( 2,1 - 0,5 )</t>
  </si>
  <si>
    <t>POVRCH TRÁVA</t>
  </si>
  <si>
    <t xml:space="preserve">"V1 - p"   22,35 * 0,8 * ( 1,4 - 0,1 )</t>
  </si>
  <si>
    <t xml:space="preserve">"V2 - p"   19,5 * 0,8 * ( 1,3 - 0,1 )</t>
  </si>
  <si>
    <t xml:space="preserve">"V3 - p"   18,24 * 1,2 * ( 1,8 - 0,1 )</t>
  </si>
  <si>
    <t xml:space="preserve">"V4 - k"   4,17 * 1,1 * ( 1,8 - 0,1 )</t>
  </si>
  <si>
    <t>139001101</t>
  </si>
  <si>
    <t>Příplatek za ztížení vykopávky v blízkosti podzemního vedení</t>
  </si>
  <si>
    <t>63212120</t>
  </si>
  <si>
    <t>14,8 * 1,2 * 1,7</t>
  </si>
  <si>
    <t>8,9 * 1,5 * 2,0</t>
  </si>
  <si>
    <t>7,6 * 1,0 * 1,5</t>
  </si>
  <si>
    <t>141721218</t>
  </si>
  <si>
    <t>Řízený zemní protlak délky do 50 m hloubky do 6 m s protlačením potrubí vnějšího průměru vrtu do 315 mm v hornině třídy těžitelnosti I a II, skupiny 1 až 4</t>
  </si>
  <si>
    <t>-372223987</t>
  </si>
  <si>
    <t xml:space="preserve">"V3 - p"   9,0 + 3,0</t>
  </si>
  <si>
    <t>14011112</t>
  </si>
  <si>
    <t>trubka ocelová bezešvá hladká jakost 11 353 324x8,0mm</t>
  </si>
  <si>
    <t>1877381146</t>
  </si>
  <si>
    <t>151101101</t>
  </si>
  <si>
    <t>Zřízení příložného pažení a rozepření stěn rýh hl do 2 m</t>
  </si>
  <si>
    <t>-731035779</t>
  </si>
  <si>
    <t xml:space="preserve">"V1 - p"   45,26 * 1,4 * 2</t>
  </si>
  <si>
    <t xml:space="preserve">"V2 - p"   42,1 * 1,3 * 2</t>
  </si>
  <si>
    <t xml:space="preserve">"VOD1"   40,98 * 1,75 * 2</t>
  </si>
  <si>
    <t>151101111</t>
  </si>
  <si>
    <t>Odstranění příložného pažení a rozepření stěn rýh hl do 2 m</t>
  </si>
  <si>
    <t>2022030556</t>
  </si>
  <si>
    <t>151101102</t>
  </si>
  <si>
    <t>Zřízení příložného pažení a rozepření stěn rýh hl do 4 m</t>
  </si>
  <si>
    <t>-1887248290</t>
  </si>
  <si>
    <t xml:space="preserve">"V4 - k"   17,42 * 2,95 * 2</t>
  </si>
  <si>
    <t xml:space="preserve">"VOD2"   29,98 * 2,1 * 2</t>
  </si>
  <si>
    <t>151101112</t>
  </si>
  <si>
    <t>Odstranění příložného pažení a rozepření stěn rýh hl do 4 m</t>
  </si>
  <si>
    <t>-1716346480</t>
  </si>
  <si>
    <t>151201101</t>
  </si>
  <si>
    <t>Zřízení zátažného pažení a rozepření stěn rýh hl do 2 m</t>
  </si>
  <si>
    <t>633742843</t>
  </si>
  <si>
    <t xml:space="preserve">"V3 - p"   ( 174,66 - 3,0 ) * 1,8 * 2</t>
  </si>
  <si>
    <t xml:space="preserve">"V3 - p"   18,24 * 1,35 * 2</t>
  </si>
  <si>
    <t>151201111</t>
  </si>
  <si>
    <t>Odstranění zátažného pažení a rozepření stěn rýh hl do 2 m</t>
  </si>
  <si>
    <t>-12293833</t>
  </si>
  <si>
    <t>-1751858785</t>
  </si>
  <si>
    <t>celý výkopek na skládku</t>
  </si>
  <si>
    <t>539,81</t>
  </si>
  <si>
    <t>množství na zásyp v travnatých plochách zpět</t>
  </si>
  <si>
    <t>48,803</t>
  </si>
  <si>
    <t>ornice tam a zpět</t>
  </si>
  <si>
    <t>5,996 + 5,996</t>
  </si>
  <si>
    <t>protlak</t>
  </si>
  <si>
    <t>PI * (0,1575)^2 * ( 9,0 + 3,0 )</t>
  </si>
  <si>
    <t>1599426519</t>
  </si>
  <si>
    <t>množství na zásyp v travnatých plochách</t>
  </si>
  <si>
    <t>ornice</t>
  </si>
  <si>
    <t>5,996</t>
  </si>
  <si>
    <t>1469579407</t>
  </si>
  <si>
    <t>-289319002</t>
  </si>
  <si>
    <t>VÝKOP - LOŽE - OBSYP VO (- ŠTĚRK TRATIVODU )</t>
  </si>
  <si>
    <t>POVRCH ASFALT - zásyp nakupovaným materiálem</t>
  </si>
  <si>
    <t xml:space="preserve">"V1 - p"   16,495 - 1,833 - 9,622</t>
  </si>
  <si>
    <t xml:space="preserve">"V2 - p"   14,464 - 1,808 - 9,492</t>
  </si>
  <si>
    <t xml:space="preserve">"V3 - p"   267,79 - 20,599 - 94,756 - 20,599</t>
  </si>
  <si>
    <t xml:space="preserve">"V4 - k"   35,709 - 2,186 - 6,705</t>
  </si>
  <si>
    <t xml:space="preserve">"VOD1"   51,225 - 6,147 - 15,982</t>
  </si>
  <si>
    <t xml:space="preserve">"VOD2"   67,155 - 4,197 - 34,921</t>
  </si>
  <si>
    <t>POVRCH TRÁVA - zásyp výkopkem</t>
  </si>
  <si>
    <t xml:space="preserve">"V1 - p"   23,244 - 1,788 - 9,387</t>
  </si>
  <si>
    <t xml:space="preserve">"V2 - p"   18,72 - 1,56 - 8,19</t>
  </si>
  <si>
    <t xml:space="preserve">"V3 - p"   37,21 - 2,189 - 10,068 - 2,189</t>
  </si>
  <si>
    <t xml:space="preserve">"V4 - k"   7,798 - 0,688 - 2,11</t>
  </si>
  <si>
    <t>58344171</t>
  </si>
  <si>
    <t>štěrkodrť frakce 0/32</t>
  </si>
  <si>
    <t>-1520212049</t>
  </si>
  <si>
    <t>224,399734749071*2 'Přepočtené koeficientem množství</t>
  </si>
  <si>
    <t>175151101</t>
  </si>
  <si>
    <t>Obsypání potrubí strojně sypaninou bez prohození, uloženou do 3 m</t>
  </si>
  <si>
    <t>1470497323</t>
  </si>
  <si>
    <t>ŠP fr. 0-16 mm</t>
  </si>
  <si>
    <t>POVRCH ASFALT - VO</t>
  </si>
  <si>
    <t xml:space="preserve">"V1 - p"   22,91 * 0,8 * ( 0,225 + 0,3 )</t>
  </si>
  <si>
    <t xml:space="preserve">"V2 - p"   22,6 * 0,8 * ( 0,225 + 0,3 )</t>
  </si>
  <si>
    <t xml:space="preserve">"V3 - p"   ( 174,66 - 3,0 ) * 1,2 * ( 0,16 + 0,3 )</t>
  </si>
  <si>
    <t xml:space="preserve">"V4 - k"   13,25 * 1,1 * ( 0,16 + 0,3 )</t>
  </si>
  <si>
    <t xml:space="preserve">"VOD1"   40,98 * 1,0 * ( 0,09 + 0,3 )</t>
  </si>
  <si>
    <t xml:space="preserve">"VOD2"   29,98 * 1,4 * ( 0,532 + 0,3 )</t>
  </si>
  <si>
    <t>POVRCH ASFALT - odečet potrubí</t>
  </si>
  <si>
    <t xml:space="preserve">"V1 - p"   - 22,91 * PI * (0,1125)^2</t>
  </si>
  <si>
    <t xml:space="preserve">"V2 - p"   - 22,6 * PI * (0,1125)^2</t>
  </si>
  <si>
    <t xml:space="preserve">"V3 - p"   - ( 174,66 - 3,0 ) * PI * (0,08)^2</t>
  </si>
  <si>
    <t xml:space="preserve">"V4 - k"   - 13,25 * PI * (0,08)^2</t>
  </si>
  <si>
    <t xml:space="preserve">"VOD1"   - 40,98 * PI * (0,045)^2</t>
  </si>
  <si>
    <t xml:space="preserve">"VOD2"   - 29,98 * PI * (0,266)^2</t>
  </si>
  <si>
    <t>POVRCH TRÁVA - VO</t>
  </si>
  <si>
    <t xml:space="preserve">"V1 - p"   22,35 * 0,8 * ( 0,225 + 0,3 )</t>
  </si>
  <si>
    <t xml:space="preserve">"V2 - p"   19,5 * 0,8 * ( 0,225 + 0,3 )</t>
  </si>
  <si>
    <t xml:space="preserve">"V3 - p"   18,24 * 1,2 * ( 0,16 + 0,3 )</t>
  </si>
  <si>
    <t xml:space="preserve">"V4 - k"   4,17 * 1,1 * ( 0,16 + 0,3 )</t>
  </si>
  <si>
    <t>POVRCH TRÁVA - odečet potrubí</t>
  </si>
  <si>
    <t xml:space="preserve">"V1 - p"   - 22,35 * PI * (0,1125)^2</t>
  </si>
  <si>
    <t xml:space="preserve">"V2 - p"   - 19,5 * PI * (0,1125)^2</t>
  </si>
  <si>
    <t xml:space="preserve">"V3 - p"   - 18,24 * PI * (0,08)^2</t>
  </si>
  <si>
    <t xml:space="preserve">"V4 - k"   - 4,17 * PI * (0,08)^2</t>
  </si>
  <si>
    <t>58337302</t>
  </si>
  <si>
    <t>štěrkopísek frakce 0/16</t>
  </si>
  <si>
    <t>366873769</t>
  </si>
  <si>
    <t>186,666*2 'Přepočtené koeficientem množství</t>
  </si>
  <si>
    <t>181351003</t>
  </si>
  <si>
    <t>Rozprostření ornice tl vrstvy do 200 mm pl do 100 m2 v rovině nebo ve svahu do 1:5 strojně</t>
  </si>
  <si>
    <t>-1290681017</t>
  </si>
  <si>
    <t>181451311</t>
  </si>
  <si>
    <t>Založení trávníku strojně v jedné operaci v rovině</t>
  </si>
  <si>
    <t>335373122</t>
  </si>
  <si>
    <t>00572410</t>
  </si>
  <si>
    <t>osivo směs travní parková</t>
  </si>
  <si>
    <t>kg</t>
  </si>
  <si>
    <t>-872267256</t>
  </si>
  <si>
    <t>59,955*0,025 'Přepočtené koeficientem množství</t>
  </si>
  <si>
    <t>30</t>
  </si>
  <si>
    <t>212752421</t>
  </si>
  <si>
    <t>Trativod z drenážních trubek korugovaných PE-HD SN 8 perforace 120° včetně lože otevřený výkop DN 100 pro liniové stavby</t>
  </si>
  <si>
    <t>-1318836578</t>
  </si>
  <si>
    <t xml:space="preserve">"V3 - p"   ( 174,66 - 3,0 ) + 18,24</t>
  </si>
  <si>
    <t>Pozn.: štěrk ( 174,66 - 3,0 + 18,24 ) * 1,2 * 0,1 = 22,788 m3</t>
  </si>
  <si>
    <t>31</t>
  </si>
  <si>
    <t>213141111</t>
  </si>
  <si>
    <t>Zřízení vrstvy z geotextilie v rovině nebo ve sklonu do 1:5 š do 3 m</t>
  </si>
  <si>
    <t>1182925282</t>
  </si>
  <si>
    <t xml:space="preserve">"V3 - p"   ( 174,66 - 3,0 + 18,24 ) * 1,2</t>
  </si>
  <si>
    <t>69311080</t>
  </si>
  <si>
    <t>geotextilie netkaná separační, ochranná, filtrační, drenážní PES 200g/m2</t>
  </si>
  <si>
    <t>1668599600</t>
  </si>
  <si>
    <t>227,88*1,1845 'Přepočtené koeficientem množství</t>
  </si>
  <si>
    <t>Vodorovné konstrukce</t>
  </si>
  <si>
    <t>33</t>
  </si>
  <si>
    <t>451573111</t>
  </si>
  <si>
    <t>Lože pod potrubí otevřený výkop ze štěrkopísku</t>
  </si>
  <si>
    <t>-35528619</t>
  </si>
  <si>
    <t xml:space="preserve">"V1 - p"   22,91 * 0,8 * 0,1</t>
  </si>
  <si>
    <t xml:space="preserve">"V2 - p"   22,6 * 0,8 * 0,1</t>
  </si>
  <si>
    <t xml:space="preserve">"V3 - p"  ( 174,66 - 3,0 ) * 1,2 * 0,1</t>
  </si>
  <si>
    <t xml:space="preserve">"V4 - k"   13,25 * 1,1 * 0,15</t>
  </si>
  <si>
    <t xml:space="preserve">"VOD1"   40,98 * 1,0 * 0,15</t>
  </si>
  <si>
    <t xml:space="preserve">"VOD2"   29,98 * 1,4 * 0,1</t>
  </si>
  <si>
    <t xml:space="preserve">"V1 - p"   22,35 * 0,8 * 0,1</t>
  </si>
  <si>
    <t xml:space="preserve">"V2 - p"   19,5 * 0,8 * 0,1</t>
  </si>
  <si>
    <t xml:space="preserve">"V3 - p"   18,24 * 1,2 * 0,1</t>
  </si>
  <si>
    <t xml:space="preserve">"V4 - k"   4,17 * 1,1 * 0,15</t>
  </si>
  <si>
    <t>34</t>
  </si>
  <si>
    <t>452313131</t>
  </si>
  <si>
    <t>Podkladní bloky z betonu prostého tř. C 12/15 otevřený výkop</t>
  </si>
  <si>
    <t>859163238</t>
  </si>
  <si>
    <t>V3 - p ( viz. D.1.2.16 )</t>
  </si>
  <si>
    <t>VYSTROJENÍ ŠACHTY Š1 - 6 - betonová patka</t>
  </si>
  <si>
    <t>0,4 * 0,4 * 0,62</t>
  </si>
  <si>
    <t>VYSTROJENÍ ŠACHTY Š1 - 13 - betonová patka pro odvodňovač</t>
  </si>
  <si>
    <t>1,5 * 0,3 * 0,36</t>
  </si>
  <si>
    <t>V3 - p ( viz. D.1.2.17 )</t>
  </si>
  <si>
    <t>VYSTROJENÍ ŠACHTY Š2 - 6 - betonová patka</t>
  </si>
  <si>
    <t>35</t>
  </si>
  <si>
    <t>452353101</t>
  </si>
  <si>
    <t>Bednění podkladních bloků otevřený výkop</t>
  </si>
  <si>
    <t>351887524</t>
  </si>
  <si>
    <t>0,4 * 4 * 0,62</t>
  </si>
  <si>
    <t>( 1,5 + 0,3 )*2 * 0,36</t>
  </si>
  <si>
    <t>36</t>
  </si>
  <si>
    <t>564851111</t>
  </si>
  <si>
    <t>Podklad ze štěrkodrtě ŠD tl 150 mm</t>
  </si>
  <si>
    <t>512111568</t>
  </si>
  <si>
    <t xml:space="preserve">"V3 - p"   ( 174,66 - 3,0 ) * 1,2</t>
  </si>
  <si>
    <t>37</t>
  </si>
  <si>
    <t>564962111</t>
  </si>
  <si>
    <t>Podklad z mechanicky zpevněného kameniva MZK tl 200 mm</t>
  </si>
  <si>
    <t>-917049274</t>
  </si>
  <si>
    <t>38</t>
  </si>
  <si>
    <t>565176111</t>
  </si>
  <si>
    <t>Asfaltový beton vrstva podkladní ACP 22 (obalované kamenivo OKH) tl 100 mm š do 3 m</t>
  </si>
  <si>
    <t>-491205177</t>
  </si>
  <si>
    <t>39</t>
  </si>
  <si>
    <t>573111112</t>
  </si>
  <si>
    <t>Postřik živičný infiltrační s posypem z asfaltu množství 1 kg/m2</t>
  </si>
  <si>
    <t>-1491425528</t>
  </si>
  <si>
    <t>40</t>
  </si>
  <si>
    <t>573211106</t>
  </si>
  <si>
    <t>Postřik živičný spojovací z asfaltu v množství 0,20 kg/m2</t>
  </si>
  <si>
    <t>1507297793</t>
  </si>
  <si>
    <t>41</t>
  </si>
  <si>
    <t>577144111</t>
  </si>
  <si>
    <t>Asfaltový beton vrstva obrusná ACO 11 (ABS) tř. I tl 50 mm š do 3 m z nemodifikovaného asfaltu</t>
  </si>
  <si>
    <t>-689994992</t>
  </si>
  <si>
    <t>Trubní vedení</t>
  </si>
  <si>
    <t>42</t>
  </si>
  <si>
    <t>851241131</t>
  </si>
  <si>
    <t>Montáž potrubí z trub litinových hrdlových s integrovaným těsněním otevřený výkop DN 80</t>
  </si>
  <si>
    <t>1932615515</t>
  </si>
  <si>
    <t xml:space="preserve">"VOD1"   40,98</t>
  </si>
  <si>
    <t>43</t>
  </si>
  <si>
    <t>55253000</t>
  </si>
  <si>
    <t>trouba vodovodní litinová hrdlová Pz dl 6m DN 80</t>
  </si>
  <si>
    <t>1548729134</t>
  </si>
  <si>
    <t>40,98*1,01 'Přepočtené koeficientem množství</t>
  </si>
  <si>
    <t>44</t>
  </si>
  <si>
    <t>857241131</t>
  </si>
  <si>
    <t>Montáž litinových tvarovek jednoosých hrdlových otevřený výkop s integrovaným těsněním DN 80</t>
  </si>
  <si>
    <t>1773014265</t>
  </si>
  <si>
    <t>VOD1</t>
  </si>
  <si>
    <t>"koleno 30°" 1</t>
  </si>
  <si>
    <t>"koleno 60° - 2x 30°" 3 * 2</t>
  </si>
  <si>
    <t>"koleno 90°" 2</t>
  </si>
  <si>
    <t>"tvarovka přírubová s hrdlem" 3</t>
  </si>
  <si>
    <t>45</t>
  </si>
  <si>
    <t>55253928</t>
  </si>
  <si>
    <t>koleno hrdlové z tvárné litiny,práškový epoxid tl 250µm MMK-kus DN 80-30°</t>
  </si>
  <si>
    <t>-1194019393</t>
  </si>
  <si>
    <t>46</t>
  </si>
  <si>
    <t>55253952</t>
  </si>
  <si>
    <t>koleno hrdlové z tvárné litiny,práškový epoxid tl 250µm MMQ-kus DN 80-90°</t>
  </si>
  <si>
    <t>203492015</t>
  </si>
  <si>
    <t>47</t>
  </si>
  <si>
    <t>55259730</t>
  </si>
  <si>
    <t>tvarovka vodovodní hrdlová s přírubou E (EU) - základní povrchová úprava kroužek těsnící DN 80 dl 130mm</t>
  </si>
  <si>
    <t>1094260434</t>
  </si>
  <si>
    <t>48</t>
  </si>
  <si>
    <t>857242122</t>
  </si>
  <si>
    <t>Montáž litinových tvarovek jednoosých přírubových otevřený výkop DN 80</t>
  </si>
  <si>
    <t>1030496504</t>
  </si>
  <si>
    <t>"spojka univerzální" 3</t>
  </si>
  <si>
    <t>49</t>
  </si>
  <si>
    <t>55253996</t>
  </si>
  <si>
    <t>koleno přírubové z tvárné litiny,práškový epoxid tl 250µm FFK-kus DN 80- 30°</t>
  </si>
  <si>
    <t>-952344283</t>
  </si>
  <si>
    <t>31951003</t>
  </si>
  <si>
    <t xml:space="preserve">potrubní spojka jištěná proti posuvu hrdlo-příruba  DN 80</t>
  </si>
  <si>
    <t>-1381880998</t>
  </si>
  <si>
    <t>51</t>
  </si>
  <si>
    <t>857244122</t>
  </si>
  <si>
    <t>Montáž litinových tvarovek odbočných přírubových otevřený výkop DN 80</t>
  </si>
  <si>
    <t>766336267</t>
  </si>
  <si>
    <t>"T-kus DN 80/80" 1</t>
  </si>
  <si>
    <t>52</t>
  </si>
  <si>
    <t>55253510</t>
  </si>
  <si>
    <t>tvarovka přírubová litinová vodovodní s přírubovou odbočkou PN10/40 T-kus DN 80/80</t>
  </si>
  <si>
    <t>-982483466</t>
  </si>
  <si>
    <t>53</t>
  </si>
  <si>
    <t>857423131</t>
  </si>
  <si>
    <t>Montáž litinových tvarovek odbočných hrdlových otevřený výkop s integrovaným těsněním DN 500</t>
  </si>
  <si>
    <t>-1017341245</t>
  </si>
  <si>
    <t>VOD2</t>
  </si>
  <si>
    <t>54</t>
  </si>
  <si>
    <t>55253550.R</t>
  </si>
  <si>
    <t>tvarovka přírubová litinová s přírubovou odbočkou T-kus DN 500/300</t>
  </si>
  <si>
    <t>-708032367</t>
  </si>
  <si>
    <t>55</t>
  </si>
  <si>
    <t>871313121.R</t>
  </si>
  <si>
    <t>Montáž kanalizačního potrubí z PVC těsněné gumovým kroužkem otevřený výkop sklon do 20 % DN 160 vč. tvarovek a armatur</t>
  </si>
  <si>
    <t>1023427979</t>
  </si>
  <si>
    <t xml:space="preserve">"V4 - k"   17,42</t>
  </si>
  <si>
    <t>56</t>
  </si>
  <si>
    <t>28611230.R</t>
  </si>
  <si>
    <t>trubka kanalizační PVC-U DN 160x3000mm SN12 vč. tvarovek a armatur</t>
  </si>
  <si>
    <t>597982579</t>
  </si>
  <si>
    <t>17,42*1,03 'Přepočtené koeficientem množství</t>
  </si>
  <si>
    <t>57</t>
  </si>
  <si>
    <t>871411221.R</t>
  </si>
  <si>
    <t>Montáž potrubí z PE100 DN 500</t>
  </si>
  <si>
    <t>-871892023</t>
  </si>
  <si>
    <t xml:space="preserve">"VOD2"   29,98</t>
  </si>
  <si>
    <t>58</t>
  </si>
  <si>
    <t>28613189</t>
  </si>
  <si>
    <t>trubka vodovodní PE100 PN 16 SDR11 560x50,8mm</t>
  </si>
  <si>
    <t>-1405815101</t>
  </si>
  <si>
    <t>29,98*1,015 'Přepočtené koeficientem množství</t>
  </si>
  <si>
    <t>59</t>
  </si>
  <si>
    <t>877371201.R</t>
  </si>
  <si>
    <t>Montáž tvarovek svařovaných na tupo na vodovodním potrubí z PE trub DN 300</t>
  </si>
  <si>
    <t>1057868189</t>
  </si>
  <si>
    <t>"lemový nákružek" 1</t>
  </si>
  <si>
    <t>"příruba" 1</t>
  </si>
  <si>
    <t>60</t>
  </si>
  <si>
    <t>28653145</t>
  </si>
  <si>
    <t>nákružek lemový PE 100 SDR11 315mm</t>
  </si>
  <si>
    <t>-1578672272</t>
  </si>
  <si>
    <t>61</t>
  </si>
  <si>
    <t>2865.R005</t>
  </si>
  <si>
    <t>příruba k lemovému nákružku DN 300</t>
  </si>
  <si>
    <t>1901250718</t>
  </si>
  <si>
    <t>62</t>
  </si>
  <si>
    <t>877391201.R</t>
  </si>
  <si>
    <t>Montáž tvarovek na vodovodním plastovém potrubí z polyetylenu PE 100 svařovaných na tupo DN 500</t>
  </si>
  <si>
    <t>1676475328</t>
  </si>
  <si>
    <t xml:space="preserve">"oblouk 60°"  4</t>
  </si>
  <si>
    <t xml:space="preserve">"oblouk 90°"  1</t>
  </si>
  <si>
    <t>"lemový nákružek" 6</t>
  </si>
  <si>
    <t>"příruba" 6</t>
  </si>
  <si>
    <t>63</t>
  </si>
  <si>
    <t>2865.R001</t>
  </si>
  <si>
    <t>oblouk PE 60°DN 500</t>
  </si>
  <si>
    <t>1827705371</t>
  </si>
  <si>
    <t>64</t>
  </si>
  <si>
    <t>2865.R002</t>
  </si>
  <si>
    <t>oblouk PE 90°DN 500</t>
  </si>
  <si>
    <t>426956055</t>
  </si>
  <si>
    <t>65</t>
  </si>
  <si>
    <t>2865.R003</t>
  </si>
  <si>
    <t>lemový nákružek DN 500</t>
  </si>
  <si>
    <t>-1592308958</t>
  </si>
  <si>
    <t>66</t>
  </si>
  <si>
    <t>2865.R004</t>
  </si>
  <si>
    <t>příruba k lemovému nákružku DN 500</t>
  </si>
  <si>
    <t>311701583</t>
  </si>
  <si>
    <t>67</t>
  </si>
  <si>
    <t>891241112</t>
  </si>
  <si>
    <t>Montáž vodovodních šoupátek otevřený výkop DN 80</t>
  </si>
  <si>
    <t>428281938</t>
  </si>
  <si>
    <t>68</t>
  </si>
  <si>
    <t>42221303</t>
  </si>
  <si>
    <t>šoupátko pitná voda litina GGG 50 krátká stavební dl PN10/16 DN 80x180mm</t>
  </si>
  <si>
    <t>-1779762149</t>
  </si>
  <si>
    <t>69</t>
  </si>
  <si>
    <t>42291073</t>
  </si>
  <si>
    <t>souprava zemní pro šoupátka DN 65-80mm Rd 1,5m</t>
  </si>
  <si>
    <t>-1618542241</t>
  </si>
  <si>
    <t>70</t>
  </si>
  <si>
    <t>891371112</t>
  </si>
  <si>
    <t>Montáž vodovodních šoupátek otevřený výkop DN 300</t>
  </si>
  <si>
    <t>1163113137</t>
  </si>
  <si>
    <t>71</t>
  </si>
  <si>
    <t>42221309</t>
  </si>
  <si>
    <t>šoupátko pitná voda litina GGG 50 krátká stavební dl PN10/16 DN 300x270mm</t>
  </si>
  <si>
    <t>-1228272563</t>
  </si>
  <si>
    <t>72</t>
  </si>
  <si>
    <t>42291076</t>
  </si>
  <si>
    <t>souprava zemní pro šoupátka DN 250-300mm Rd 1,5m</t>
  </si>
  <si>
    <t>-1038048739</t>
  </si>
  <si>
    <t>73</t>
  </si>
  <si>
    <t>891421112</t>
  </si>
  <si>
    <t>Montáž vodovodních šoupátek otevřený výkop DN 500</t>
  </si>
  <si>
    <t>1964273894</t>
  </si>
  <si>
    <t>74</t>
  </si>
  <si>
    <t>42221313</t>
  </si>
  <si>
    <t>šoupátko pitná voda litina GGG 50 krátká stavební dl PN10/16 DN 500x350mm</t>
  </si>
  <si>
    <t>-887453421</t>
  </si>
  <si>
    <t>75</t>
  </si>
  <si>
    <t>42291076.R</t>
  </si>
  <si>
    <t>souprava zemní pro šoupátka DN 400-500mm Rd 1,5m</t>
  </si>
  <si>
    <t>-689884255</t>
  </si>
  <si>
    <t>76</t>
  </si>
  <si>
    <t>892241111</t>
  </si>
  <si>
    <t>Tlaková zkouška vodou potrubí do 80</t>
  </si>
  <si>
    <t>-130090454</t>
  </si>
  <si>
    <t>77</t>
  </si>
  <si>
    <t>892351111</t>
  </si>
  <si>
    <t>Tlaková zkouška vodou potrubí DN 150 nebo 200</t>
  </si>
  <si>
    <t>-1977622330</t>
  </si>
  <si>
    <t>78</t>
  </si>
  <si>
    <t>892372111</t>
  </si>
  <si>
    <t>Zabezpečení konců potrubí DN do 300 při tlakových zkouškách vodou</t>
  </si>
  <si>
    <t>-2105257795</t>
  </si>
  <si>
    <t xml:space="preserve">"VOD1"   2</t>
  </si>
  <si>
    <t xml:space="preserve">"V4 - k"   2</t>
  </si>
  <si>
    <t>79</t>
  </si>
  <si>
    <t>892421111</t>
  </si>
  <si>
    <t>Tlaková zkouška vodou potrubí DN 400 nebo 500</t>
  </si>
  <si>
    <t>-2033148705</t>
  </si>
  <si>
    <t>80</t>
  </si>
  <si>
    <t>892442111</t>
  </si>
  <si>
    <t>Zabezpečení konců potrubí DN nad 300 do 600 při tlakových zkouškách vodou</t>
  </si>
  <si>
    <t>886870729</t>
  </si>
  <si>
    <t xml:space="preserve">"VOD2"   2</t>
  </si>
  <si>
    <t>81</t>
  </si>
  <si>
    <t>899401112</t>
  </si>
  <si>
    <t>Osazení poklopů litinových šoupátkových</t>
  </si>
  <si>
    <t>517950921</t>
  </si>
  <si>
    <t>82</t>
  </si>
  <si>
    <t>42291352</t>
  </si>
  <si>
    <t>poklop litinový šoupátkový pro zemní soupravy osazení do terénu a do vozovky</t>
  </si>
  <si>
    <t>-1526378752</t>
  </si>
  <si>
    <t>83</t>
  </si>
  <si>
    <t>56230636</t>
  </si>
  <si>
    <t>deska podkladová uličního poklopu plastového ventilkového a šoupatového</t>
  </si>
  <si>
    <t>-622401328</t>
  </si>
  <si>
    <t>84</t>
  </si>
  <si>
    <t>899721111</t>
  </si>
  <si>
    <t>Signalizační vodič DN do 150 mm na potrubí</t>
  </si>
  <si>
    <t>-1143610059</t>
  </si>
  <si>
    <t xml:space="preserve">"V3 - p"   215</t>
  </si>
  <si>
    <t xml:space="preserve">"V4 - k"   20</t>
  </si>
  <si>
    <t>85</t>
  </si>
  <si>
    <t>899721112</t>
  </si>
  <si>
    <t>Signalizační vodič DN nad 150 mm na potrubí</t>
  </si>
  <si>
    <t>-1557072135</t>
  </si>
  <si>
    <t xml:space="preserve">"V1 - p"   50</t>
  </si>
  <si>
    <t xml:space="preserve">"V2 - p"   47</t>
  </si>
  <si>
    <t xml:space="preserve">"VOD2"   33</t>
  </si>
  <si>
    <t>86</t>
  </si>
  <si>
    <t>899722111</t>
  </si>
  <si>
    <t>Krytí potrubí z plastů výstražnou fólií z PVC 20 cm</t>
  </si>
  <si>
    <t>-238160650</t>
  </si>
  <si>
    <t xml:space="preserve">"V3 - p"   193</t>
  </si>
  <si>
    <t xml:space="preserve">"V4 - k"   18</t>
  </si>
  <si>
    <t xml:space="preserve">"VOD1"   41</t>
  </si>
  <si>
    <t>87</t>
  </si>
  <si>
    <t>899722113</t>
  </si>
  <si>
    <t>Krytí potrubí z plastů výstražnou fólií z PVC 34cm</t>
  </si>
  <si>
    <t>-2044193778</t>
  </si>
  <si>
    <t xml:space="preserve">"V1 - p"   46</t>
  </si>
  <si>
    <t xml:space="preserve">"V2 - p"   43</t>
  </si>
  <si>
    <t xml:space="preserve">"VOD2"   30 * 2</t>
  </si>
  <si>
    <t>88</t>
  </si>
  <si>
    <t>899913153</t>
  </si>
  <si>
    <t>Uzavírací manžeta chráničky potrubí DN 150 x 300</t>
  </si>
  <si>
    <t>248377511</t>
  </si>
  <si>
    <t>89</t>
  </si>
  <si>
    <t>8999.R001</t>
  </si>
  <si>
    <t>Odvodňovač M+D</t>
  </si>
  <si>
    <t>kpl</t>
  </si>
  <si>
    <t>-917793044</t>
  </si>
  <si>
    <t>90</t>
  </si>
  <si>
    <t>919121223</t>
  </si>
  <si>
    <t>Těsnění spár zálivkou za studena pro komůrky š 15 mm hl 30 mm bez těsnicího profilu</t>
  </si>
  <si>
    <t>496444440</t>
  </si>
  <si>
    <t xml:space="preserve">"V1 - p"   22,91 * 2</t>
  </si>
  <si>
    <t xml:space="preserve">"V2 - p"   22,6 * 2</t>
  </si>
  <si>
    <t xml:space="preserve">"V3 - p"   ( 174,66 - 3,0 ) * 2</t>
  </si>
  <si>
    <t xml:space="preserve">"V4 - k"   13,25 * 2</t>
  </si>
  <si>
    <t xml:space="preserve">"VOD1"   40,98 * 2</t>
  </si>
  <si>
    <t xml:space="preserve">"VOD2"   29,98 * 2</t>
  </si>
  <si>
    <t>91</t>
  </si>
  <si>
    <t>919735111</t>
  </si>
  <si>
    <t>Řezání stávajícího živičného krytu hl do 50 mm</t>
  </si>
  <si>
    <t>-688700123</t>
  </si>
  <si>
    <t>92</t>
  </si>
  <si>
    <t>919735112</t>
  </si>
  <si>
    <t>Řezání stávajícího živičného krytu hl do 100 mm</t>
  </si>
  <si>
    <t>1879927030</t>
  </si>
  <si>
    <t xml:space="preserve">"VOD2"  29,98 * 2</t>
  </si>
  <si>
    <t>93</t>
  </si>
  <si>
    <t>962052211</t>
  </si>
  <si>
    <t>Bourání zdiva nadzákladového ze ŽB přes 1 m3</t>
  </si>
  <si>
    <t>-542686001</t>
  </si>
  <si>
    <t>RUŠENÍ ARMATURNÍ ŠACHTY 1,5 x 2,3 m, hl. 2,0 m</t>
  </si>
  <si>
    <t>94</t>
  </si>
  <si>
    <t>-530827131</t>
  </si>
  <si>
    <t>21,6</t>
  </si>
  <si>
    <t>95</t>
  </si>
  <si>
    <t>1825287960</t>
  </si>
  <si>
    <t>21,6*9 'Přepočtené koeficientem množství</t>
  </si>
  <si>
    <t>96</t>
  </si>
  <si>
    <t>997221551</t>
  </si>
  <si>
    <t>Vodorovná doprava suti ze sypkých materiálů do 1 km</t>
  </si>
  <si>
    <t>-1484567188</t>
  </si>
  <si>
    <t>ODSTRANĚNÍ POVRCHU</t>
  </si>
  <si>
    <t xml:space="preserve">"kamenivo"  197,158</t>
  </si>
  <si>
    <t xml:space="preserve">"asfalt"  92,383 + 141,088</t>
  </si>
  <si>
    <t>97</t>
  </si>
  <si>
    <t>997221559</t>
  </si>
  <si>
    <t>Příplatek ZKD 1 km u vodorovné dopravy suti ze sypkých materiálů</t>
  </si>
  <si>
    <t>1108456866</t>
  </si>
  <si>
    <t>430,629*9 'Přepočtené koeficientem množství</t>
  </si>
  <si>
    <t>98</t>
  </si>
  <si>
    <t>998276101</t>
  </si>
  <si>
    <t>Přesun hmot pro trubní vedení z trub z plastických hmot otevřený výkop</t>
  </si>
  <si>
    <t>1895274732</t>
  </si>
  <si>
    <t>Práce a dodávky M</t>
  </si>
  <si>
    <t>23-M</t>
  </si>
  <si>
    <t>Montáže potrubí</t>
  </si>
  <si>
    <t>99</t>
  </si>
  <si>
    <t>230200120</t>
  </si>
  <si>
    <t>Nasunutí potrubní sekce do ocelové chráničky DN 150</t>
  </si>
  <si>
    <t>-1595955782</t>
  </si>
  <si>
    <t xml:space="preserve">"V3 P"  82,0 + 9,0 + 3,0</t>
  </si>
  <si>
    <t>100</t>
  </si>
  <si>
    <t>230201025</t>
  </si>
  <si>
    <t>Montáž plynovodů D 168,1 mm tl stěny 5,0 mm</t>
  </si>
  <si>
    <t>-645332368</t>
  </si>
  <si>
    <t>V3 - p ( viz. D.1.2.16 a D.1.2.17 )</t>
  </si>
  <si>
    <t>SVISLÉ POTRUBÍ V Š1 - 5</t>
  </si>
  <si>
    <t>9,33</t>
  </si>
  <si>
    <t>SVISLÉ POTRUBÍ V Š2 - 5</t>
  </si>
  <si>
    <t>4,14</t>
  </si>
  <si>
    <t>101</t>
  </si>
  <si>
    <t>55271129</t>
  </si>
  <si>
    <t>potrubí předizolované kompaktní systém dl 6m DN 150/315 izolace tl 73mm</t>
  </si>
  <si>
    <t>128</t>
  </si>
  <si>
    <t>-314745813</t>
  </si>
  <si>
    <t>102</t>
  </si>
  <si>
    <t>230201125.R</t>
  </si>
  <si>
    <t>Montáž a dodávka oc. kolena 90° DN 150 s PE izolací a cementovláknitou ochrannou vrstvou</t>
  </si>
  <si>
    <t>114597552</t>
  </si>
  <si>
    <t>KOLENO 90° V Š1 - 4</t>
  </si>
  <si>
    <t>KOLENO 90° V Š2 - 4</t>
  </si>
  <si>
    <t>103</t>
  </si>
  <si>
    <t>230201326</t>
  </si>
  <si>
    <t>Montáž trubního dílu PE elektrotvarovky dn 225 mm en 12,8 mm</t>
  </si>
  <si>
    <t>221552074</t>
  </si>
  <si>
    <t>V1 P</t>
  </si>
  <si>
    <t>"koleno 90°" 5</t>
  </si>
  <si>
    <t>V2 P</t>
  </si>
  <si>
    <t>V3 P</t>
  </si>
  <si>
    <t>"koleno 30°" 4</t>
  </si>
  <si>
    <t>"koleno 90°" 8</t>
  </si>
  <si>
    <t>104</t>
  </si>
  <si>
    <t>28614942</t>
  </si>
  <si>
    <t>elektrokoleno 90° PE 100 PN16 D 225mm</t>
  </si>
  <si>
    <t>-1563167838</t>
  </si>
  <si>
    <t>105</t>
  </si>
  <si>
    <t>28614942.R</t>
  </si>
  <si>
    <t>elektrokoleno 30° PE 100 PN16 D 225mm</t>
  </si>
  <si>
    <t>-608492745</t>
  </si>
  <si>
    <t>106</t>
  </si>
  <si>
    <t>23020-R001</t>
  </si>
  <si>
    <t>Montáž a dodávka upevnění svislého ocelového potrubí Š1</t>
  </si>
  <si>
    <t>1482981868</t>
  </si>
  <si>
    <t>SVISLÉ POTRUBÍ V Š1 - 2</t>
  </si>
  <si>
    <t>107</t>
  </si>
  <si>
    <t>23020-R001.1</t>
  </si>
  <si>
    <t>Montáž a dodávka upevnění svislého ocelového potrubí Š2</t>
  </si>
  <si>
    <t>-1693956684</t>
  </si>
  <si>
    <t>SVISLÉ POTRUBÍ V Š2 - 2</t>
  </si>
  <si>
    <t>108</t>
  </si>
  <si>
    <t>23020-R002</t>
  </si>
  <si>
    <t>Montáž a dodávka vevařovacího šoupěte s přírubou PE d160 vč. ZS</t>
  </si>
  <si>
    <t>736032984</t>
  </si>
  <si>
    <t>v Š1 - 3</t>
  </si>
  <si>
    <t>v Š2 - 3</t>
  </si>
  <si>
    <t>109</t>
  </si>
  <si>
    <t>23020-R003</t>
  </si>
  <si>
    <t>Montáž a dodávka přechodka PE d 160/OC DN 150</t>
  </si>
  <si>
    <t>1982435493</t>
  </si>
  <si>
    <t>V3 - p ( viz. D.1.2.16 a D.1.2.17)</t>
  </si>
  <si>
    <t>v Š1 - 7</t>
  </si>
  <si>
    <t>v Š2 - 7</t>
  </si>
  <si>
    <t>110</t>
  </si>
  <si>
    <t>23020-R004</t>
  </si>
  <si>
    <t>Montáž a dodávka odvodňovače</t>
  </si>
  <si>
    <t>-350520146</t>
  </si>
  <si>
    <t>V3 - p ( viz. D.1.2.12 )</t>
  </si>
  <si>
    <t>v Š1 - 8</t>
  </si>
  <si>
    <t>111</t>
  </si>
  <si>
    <t>23020-R005</t>
  </si>
  <si>
    <t>Montáž a dodávka navařovací odbočná tvarovka (na čichačku)</t>
  </si>
  <si>
    <t>-495378806</t>
  </si>
  <si>
    <t>v Š1 - 10</t>
  </si>
  <si>
    <t>v Š2 - 9</t>
  </si>
  <si>
    <t>112</t>
  </si>
  <si>
    <t>230205125</t>
  </si>
  <si>
    <t>Montáž potrubí plastového svařovaného na tupo nebo elektrospojkou dn 160 mm en 9,1 mm</t>
  </si>
  <si>
    <t>889765752</t>
  </si>
  <si>
    <t xml:space="preserve">"V3 P"  295,36 - 82,0 - 9,0 - 3,0</t>
  </si>
  <si>
    <t>113</t>
  </si>
  <si>
    <t>28613904</t>
  </si>
  <si>
    <t>potrubí plynovodní PE 100RC SDR 17,6 PN 0,1MPa tyče 12m 160x9,1mm</t>
  </si>
  <si>
    <t>1077047826</t>
  </si>
  <si>
    <t>P</t>
  </si>
  <si>
    <t>Poznámka k položce:_x000d_
Ztratné 2%</t>
  </si>
  <si>
    <t xml:space="preserve">"V3 P"  295,36</t>
  </si>
  <si>
    <t>295,36*1,02 'Přepočtené koeficientem množství</t>
  </si>
  <si>
    <t>114</t>
  </si>
  <si>
    <t>230205142</t>
  </si>
  <si>
    <t>Montáž potrubí plastového svařovaného na tupo nebo elektrospojkou dn 225 mm en 12,8 mm</t>
  </si>
  <si>
    <t>1166163781</t>
  </si>
  <si>
    <t>"V1 P" 45,26</t>
  </si>
  <si>
    <t>"V2 P" 42,10</t>
  </si>
  <si>
    <t>115</t>
  </si>
  <si>
    <t>28613906</t>
  </si>
  <si>
    <t>potrubí plynovodní PE 100RC SDR 17,6 PN 0,1MPa tyče 12m 225x12,8mm</t>
  </si>
  <si>
    <t>1208408099</t>
  </si>
  <si>
    <t>87,36*1,02 'Přepočtené koeficientem množství</t>
  </si>
  <si>
    <t>116</t>
  </si>
  <si>
    <t>230220006</t>
  </si>
  <si>
    <t>Montáž litinového poklopu</t>
  </si>
  <si>
    <t>-1653206065</t>
  </si>
  <si>
    <t>v Š1 - 12</t>
  </si>
  <si>
    <t>v Š2 - 11</t>
  </si>
  <si>
    <t>117</t>
  </si>
  <si>
    <t>-566872549</t>
  </si>
  <si>
    <t>118</t>
  </si>
  <si>
    <t>230220020</t>
  </si>
  <si>
    <t>Montáž čichačky na plynovod ON 38 6725 DN 150</t>
  </si>
  <si>
    <t>504764610</t>
  </si>
  <si>
    <t>"V3 P" 2 + 2 + 2</t>
  </si>
  <si>
    <t>119</t>
  </si>
  <si>
    <t>55283902</t>
  </si>
  <si>
    <t>trubka ocelová bezešvá hladká jakost 11 353 48,3x3,2mm</t>
  </si>
  <si>
    <t>256</t>
  </si>
  <si>
    <t>-2095214644</t>
  </si>
  <si>
    <t>"V3 P" 2 * 4,0 + 10 + 5 + 2 * 3,0</t>
  </si>
  <si>
    <t>29*1,015 'Přepočtené koeficientem množství</t>
  </si>
  <si>
    <t>120</t>
  </si>
  <si>
    <t>230230035</t>
  </si>
  <si>
    <t>Hlavní tlaková zkouška vzduchem 2,5 MPa DN 150</t>
  </si>
  <si>
    <t>-874681099</t>
  </si>
  <si>
    <t>dle TZ tlak 1,5 MPa</t>
  </si>
  <si>
    <t>121</t>
  </si>
  <si>
    <t>230230036</t>
  </si>
  <si>
    <t>Hlavní tlaková zkouška vzduchem 2,5 MPa DN 200</t>
  </si>
  <si>
    <t>-1478808349</t>
  </si>
  <si>
    <t>122</t>
  </si>
  <si>
    <t>2309.R001</t>
  </si>
  <si>
    <t>Napojení větve 1 ve stávající šachtě M+D</t>
  </si>
  <si>
    <t>-2098205764</t>
  </si>
  <si>
    <t>Poznámka k položce:_x000d_
- lemový nákružek s otočnou přírubou PE d225_x000d_
- klapka DN 200 ... 1 ks_x000d_
- klapka DN 300 ... 2 ks_x000d_
- T-kus DN 300/200 ... 1 ks</t>
  </si>
  <si>
    <t>123</t>
  </si>
  <si>
    <t>2309.R002</t>
  </si>
  <si>
    <t>Napojení větve 2 ve stávající šachtě M+D</t>
  </si>
  <si>
    <t>2124685731</t>
  </si>
  <si>
    <t>Poznámka k položce:_x000d_
- lemový nákružek s otočnou přírubou PE d225_x000d_
- klapka DN 200 ... 1 ks</t>
  </si>
  <si>
    <t>124</t>
  </si>
  <si>
    <t>2309.R003</t>
  </si>
  <si>
    <t>Napojení větve 3 v Papírenské ulici M+D</t>
  </si>
  <si>
    <t>-474049349</t>
  </si>
  <si>
    <t>Poznámka k položce:_x000d_
Napojení na břehu v Papírenské ulici_x000d_
 - potrubí PE D225, dl. 4,0 m_x000d_
- šachta plastová ... 1 ks_x000d_
- E-redukce 225/160 ... 1 ks_x000d_
- lemový nákružek s otočnou přírubou PE d225</t>
  </si>
  <si>
    <t>125</t>
  </si>
  <si>
    <t>2309.R004</t>
  </si>
  <si>
    <t>Osazení sekčních zemních uzávěrů u podchodu pod plavebním kanálem</t>
  </si>
  <si>
    <t>-862003277</t>
  </si>
  <si>
    <t>126</t>
  </si>
  <si>
    <t>1368330198</t>
  </si>
  <si>
    <t>VÝKOP - ZÁSYP + z protlaku, koef. přepočtu 1,7</t>
  </si>
  <si>
    <t>544,49 - 48,803 + 0,701</t>
  </si>
  <si>
    <t>496,388*1,7 'Přepočtené koeficientem množství</t>
  </si>
  <si>
    <t>127</t>
  </si>
  <si>
    <t>997013602</t>
  </si>
  <si>
    <t>Poplatek za uložení na skládce (skládkovné) stavebního odpadu železobetonového kód odpadu 17 01 01</t>
  </si>
  <si>
    <t>1238067255</t>
  </si>
  <si>
    <t>997221645</t>
  </si>
  <si>
    <t>Poplatek za uložení na skládce (skládkovné) odpadu asfaltového bez dehtu kód odpadu 17 03 02</t>
  </si>
  <si>
    <t>989166596</t>
  </si>
  <si>
    <t>92,383 + 141,088</t>
  </si>
  <si>
    <t>129</t>
  </si>
  <si>
    <t>997221655</t>
  </si>
  <si>
    <t>724437112</t>
  </si>
  <si>
    <t>197,158</t>
  </si>
  <si>
    <t>Úroveň 3:</t>
  </si>
  <si>
    <t>D.1.2 - Venkovní kabelové rozvody</t>
  </si>
  <si>
    <t xml:space="preserve"> </t>
  </si>
  <si>
    <t>Jaroslav Bedáň</t>
  </si>
  <si>
    <t>M02 - Přeložka sloupu VO a kamer CCTV</t>
  </si>
  <si>
    <t>D1 - Montážní materiál</t>
  </si>
  <si>
    <t>M03 - Přidružené práce</t>
  </si>
  <si>
    <t>M04 - Zemní práce</t>
  </si>
  <si>
    <t>M02</t>
  </si>
  <si>
    <t>Přeložka sloupu VO a kamer CCTV</t>
  </si>
  <si>
    <t>02EM01</t>
  </si>
  <si>
    <t xml:space="preserve">D+M  Přeložka kamer CCTV</t>
  </si>
  <si>
    <t>Poznámka k položce:_x000d_
Demontáž, odpojení 3ks stávajících průmyslových kamer z překládaného stožáru VO včetně kabelového vedení v délce 20m, opětovná montáž na nový stožár VO, osazený v nové poloze, uložení stávající kabeláže do nové ÚV stabilní tuhé trubce vedené po novém oplocení v délce do 20m, dopojení ohebnou trubkou UV stabitlní, zapojení kamer, uvedení do provozu, odzkoušení, drobného montážního materiálu</t>
  </si>
  <si>
    <t>02EM02</t>
  </si>
  <si>
    <t xml:space="preserve">DEM  Demontáž stožáru včetně svítidla, pomocí jeřábu, ekologická likvidace</t>
  </si>
  <si>
    <t>02EM03</t>
  </si>
  <si>
    <t xml:space="preserve">M  Montáž stožáru pomocí jeřábu</t>
  </si>
  <si>
    <t>ks</t>
  </si>
  <si>
    <t>02EM04</t>
  </si>
  <si>
    <t xml:space="preserve">M  Montáž svítidla pomocí vysokozdvižné plošiny, vč. připojení</t>
  </si>
  <si>
    <t>02EM05</t>
  </si>
  <si>
    <t xml:space="preserve">D+M  Stožár ocelový silniční celková výška l=6,9 m</t>
  </si>
  <si>
    <t>Poznámka k položce:_x000d_
Stožár ocelový silniční třístupňový pro obloukový výložník, celková délka stožáru 6,9m, vetknutí 1m, výška svítidla nad terénem l=8m, průměr dříku 89mm, oboustranně žárově zinkovaný, včetně ochranné manžety do výšky dvířek</t>
  </si>
  <si>
    <t>02EM06</t>
  </si>
  <si>
    <t xml:space="preserve">D+M  Výložník ocelový obloukový vyložení l=1,5 m</t>
  </si>
  <si>
    <t>Poznámka k položce:_x000d_
Výložník ocelový žárově zinkovaný, obloukový výška 2,1m, vyložení 1,5 m, 8°, na silniční stožár</t>
  </si>
  <si>
    <t>02EM07</t>
  </si>
  <si>
    <t xml:space="preserve">D+M  Elektrovýzbroj stožáru pro 1 okruh</t>
  </si>
  <si>
    <t>Poznámka k položce:_x000d_
Elektrovýzbroj stožáru pro 1 okruh, pro styk kabelů 2x CYKY-J 4x16mm2, včetně krytu, pro pojistku 1xE27, IP54</t>
  </si>
  <si>
    <t>02EM08</t>
  </si>
  <si>
    <t xml:space="preserve">D+M  Pojistka E27, 6A</t>
  </si>
  <si>
    <t>02EM09</t>
  </si>
  <si>
    <t xml:space="preserve">D+M  Očíslování nového stožáru VO</t>
  </si>
  <si>
    <t>D1</t>
  </si>
  <si>
    <t>Montážní materiál</t>
  </si>
  <si>
    <t>02EM01.1</t>
  </si>
  <si>
    <t>D+M - Kabel s hliníkovým jádrem AYKY-J 3x185+95</t>
  </si>
  <si>
    <t>02EM02.1</t>
  </si>
  <si>
    <t>D+M - Kabel s měděným jádrem CYKY-J 3x1,5</t>
  </si>
  <si>
    <t>02EM03.1</t>
  </si>
  <si>
    <t>D+M - Kabel s měděným jádrem CYKY-J 5x6</t>
  </si>
  <si>
    <t>02EM04.1</t>
  </si>
  <si>
    <t>D+M - Kabel sdělovací s měděným jádrem FTP 4x2x0,5 6cat - uložení v zemi</t>
  </si>
  <si>
    <t>02EM05.1</t>
  </si>
  <si>
    <t>D+M - Zemní kabelová spojka pro kabel CYKY-J 5x6</t>
  </si>
  <si>
    <t>02EM06.1</t>
  </si>
  <si>
    <t>D+M - Kabelový žlab 50/50mm - komunikační kabel</t>
  </si>
  <si>
    <t>Poznámka k položce:_x000d_
Kabelový perforovaný žárově pozinkovaný žlab s víky, kotvený pomocí podpěr na stěnu, včetně originálních podpěr - rozteč max.2,0m a originálního příslušenství a kotvícího materíálu v provedení žárový pozink.</t>
  </si>
  <si>
    <t>02EM07.1</t>
  </si>
  <si>
    <t>D+M - Kabelový žlab 300/100mm - napájecí kabely</t>
  </si>
  <si>
    <t>02EM08.1</t>
  </si>
  <si>
    <t>M - Ukončení kabelů v rozvaděči</t>
  </si>
  <si>
    <t>02EM09.1</t>
  </si>
  <si>
    <t>M - Prostupy přes betovou stěnu do d=150 mm, do tl. 400 mm</t>
  </si>
  <si>
    <t>02EM10</t>
  </si>
  <si>
    <t>M - Zatěsnění prostupů proti vniknutí spodní vody a hlodavců</t>
  </si>
  <si>
    <t>02EM11</t>
  </si>
  <si>
    <t>D+M - Protipožární ucpávky</t>
  </si>
  <si>
    <t>Poznámka k položce:_x000d_
Certifikovaná požární ucpávka INTUMEX do 250x100mm</t>
  </si>
  <si>
    <t>02EM12</t>
  </si>
  <si>
    <t>D+M - Nosná žárově pozinkovaná konstrukce do 10kg</t>
  </si>
  <si>
    <t>02EM13</t>
  </si>
  <si>
    <t>D - Drobný montážní materiál</t>
  </si>
  <si>
    <t>M03</t>
  </si>
  <si>
    <t>Přidružené práce</t>
  </si>
  <si>
    <t>03EM01</t>
  </si>
  <si>
    <t>HZS - Revize</t>
  </si>
  <si>
    <t>Poznámka k položce:_x000d_
Provedení požadovaných měření a následné zpracování výchozí revize el. zařízení</t>
  </si>
  <si>
    <t>M04</t>
  </si>
  <si>
    <t>04EM01</t>
  </si>
  <si>
    <t>M - Vytýčení stávajícíh inženýrských sítí</t>
  </si>
  <si>
    <t>04EM02</t>
  </si>
  <si>
    <t>M - Výkop jámy 800x800x1200mm pro základ silničního stožáru l=8m</t>
  </si>
  <si>
    <t>Poznámka k položce:_x000d_
Výkop jámy pro stožár o rozměrech 800x800x1200 mm, naložení veškeré zeminy (0,8 m3), vodorovné přemístění, složení a poplatek za uložení.</t>
  </si>
  <si>
    <t>04EM03</t>
  </si>
  <si>
    <t>M - Betonový základ stožáru 800x800x1200mm, otvor o průměru 300mm</t>
  </si>
  <si>
    <t>Poznámka k položce:_x000d_
Betonový základ pro stožár z betonu třídy C 12/15 (0,8 m3), včetně trubky PVC DN300, štěrkového lože, zřízení a následného odstranění bednění</t>
  </si>
  <si>
    <t>04EM04</t>
  </si>
  <si>
    <t>D+M - Korugovaná chránička DN63</t>
  </si>
  <si>
    <t>04EM05</t>
  </si>
  <si>
    <t>D+M - Korugovaná chránička DN110</t>
  </si>
  <si>
    <t>04EM06</t>
  </si>
  <si>
    <t>D+M - Obetonování chrániček DN110</t>
  </si>
  <si>
    <t>04EM07</t>
  </si>
  <si>
    <t>D+M - Výstražná folie PVC šíře 220mm</t>
  </si>
  <si>
    <t>04EM08</t>
  </si>
  <si>
    <t xml:space="preserve">D+M  Drát FeZn d10</t>
  </si>
  <si>
    <t>04EM09</t>
  </si>
  <si>
    <t>D+M - Pásek FeZn 30/4</t>
  </si>
  <si>
    <t>04EM10</t>
  </si>
  <si>
    <t>D+M - Spojovací materiál pro uzemnění</t>
  </si>
  <si>
    <t>04EM11</t>
  </si>
  <si>
    <t>M - Výkop 350x800mm tř.3 - přeložka VO</t>
  </si>
  <si>
    <t>Poznámka k položce:_x000d_
Kompletní výkop 350x800mm, včetně řezání a bourání asfaltového povrchu, zához 350x600mm, vč. pískového lože 100/100mm, hutnění a úpravy terénu. Asfaltový povrch dodávka stavby.</t>
  </si>
  <si>
    <t>04EM12</t>
  </si>
  <si>
    <t>M - Výkop 350x800mm tř.3 - ve volném terénu</t>
  </si>
  <si>
    <t>Poznámka k položce:_x000d_
Kompletní výkop 350x800mm, zához 350x600mm, vč. pískového lože 100/100mm, hutnění a úpravy terénu. Osetí provede stavba.</t>
  </si>
  <si>
    <t>04EM13</t>
  </si>
  <si>
    <t>M - Výkop 800x1200mm. tř.3 - pod komunikací</t>
  </si>
  <si>
    <t>Poznámka k položce:_x000d_
Kompletní výkop 800x1200mm, zához 800x1000mm, vč. řezání a bourání asfaltového povrchu, betonového lože 100mm, obetonování (samostatná položka), hutnění a provizorní úpravy terénu. Asfaltový povrch dodávka stavby.</t>
  </si>
  <si>
    <t>SO 02.D.1.3 - D.1.3 Podchod pod plavebním kanálem - báňský projekt</t>
  </si>
  <si>
    <t xml:space="preserve">    6 - Úpravy povrchů, podlahy a osazování výplní</t>
  </si>
  <si>
    <t>113107324</t>
  </si>
  <si>
    <t>Odstranění podkladu z kameniva drceného tl 400 mm strojně pl do 50 m2</t>
  </si>
  <si>
    <t>1528851453</t>
  </si>
  <si>
    <t>SO 02 PODCHOD POD PLAVEBNÍM KANÁLEM</t>
  </si>
  <si>
    <t>"Š2 - tl.350 mm" 9,18 * 3,6</t>
  </si>
  <si>
    <t>113107341</t>
  </si>
  <si>
    <t>Odstranění podkladu živičného tl 50 mm strojně pl do 50 m2</t>
  </si>
  <si>
    <t>289319889</t>
  </si>
  <si>
    <t>"Š2 - tl.50 mm" 11,18 * 5,6</t>
  </si>
  <si>
    <t>113107342</t>
  </si>
  <si>
    <t>Odstranění podkladu živičného tl 100 mm strojně pl do 50 m2</t>
  </si>
  <si>
    <t>-987403688</t>
  </si>
  <si>
    <t>"Š2 - tl.100 mm" 10,18 * 4,6</t>
  </si>
  <si>
    <t>2015660062</t>
  </si>
  <si>
    <t>-1518208229</t>
  </si>
  <si>
    <t>119004111.R</t>
  </si>
  <si>
    <t>Bezpečný vstup nebo výstup z výkopu pomocí žebříku zřízení</t>
  </si>
  <si>
    <t>473395635</t>
  </si>
  <si>
    <t>"Š1: žebřík dl. 12,77 m, ochranný koš dl. 9,51 m " 12,77</t>
  </si>
  <si>
    <t>"Š2: žebřík dl. 7,45 m, ochranný koš dl. 5,45 m " 7,45</t>
  </si>
  <si>
    <t>44983047</t>
  </si>
  <si>
    <t>žebřík venkovní s přímým výstupem a ochranným košem bez suchovodu z pozinkované oceli celkem dl 6,1-8,5m</t>
  </si>
  <si>
    <t>-315798547</t>
  </si>
  <si>
    <t>44983048</t>
  </si>
  <si>
    <t>žebřík venkovní s přímým výstupem a ochranným košem bez suchovodu z pozinkované oceli celkem dl 8,6-11m</t>
  </si>
  <si>
    <t>-1563480616</t>
  </si>
  <si>
    <t>119004112</t>
  </si>
  <si>
    <t>Bezpečný vstup nebo výstup z výkopu pomocí žebříku odstranění</t>
  </si>
  <si>
    <t>-1076397522</t>
  </si>
  <si>
    <t>-132099531</t>
  </si>
  <si>
    <t>"Š1" 3,6 * 3,18</t>
  </si>
  <si>
    <t>133254104</t>
  </si>
  <si>
    <t>Hloubení šachet zapažených v hornině třídy těžitelnosti I, skupiny 3 objem přes 100 m3</t>
  </si>
  <si>
    <t>203086323</t>
  </si>
  <si>
    <t xml:space="preserve">Š1 - povrch tráva, zatřídění zeminy 25% - 3, 25% - 4, 50% - 5 </t>
  </si>
  <si>
    <t>3,6 * 3,18 * ( 11,27 - 0,1 ) * 0,25</t>
  </si>
  <si>
    <t>Š2 - povrch asf.kom., zatřídění zeminy 70% - 3, 30% - 4</t>
  </si>
  <si>
    <t>9,18 * 3,6 * ( 5,95 - 0,5 ) * 0,7</t>
  </si>
  <si>
    <t>133354104</t>
  </si>
  <si>
    <t>Hloubení šachet zapažených v hornině třídy těžitelnosti II, skupiny 4 objem přes 100 m3</t>
  </si>
  <si>
    <t>-1891065881</t>
  </si>
  <si>
    <t>9,18 * 3,6 * ( 5,95 - 0,5 ) * 0,3</t>
  </si>
  <si>
    <t>Čerpací jímky v šachtách</t>
  </si>
  <si>
    <t>PI * (0,6)^2 * 1,0 * 2"ks"</t>
  </si>
  <si>
    <t>133454104</t>
  </si>
  <si>
    <t>Hloubení šachet zapažených v hornině třídy těžitelnosti II, skupiny 5 objem přes 100 m3</t>
  </si>
  <si>
    <t>475675745</t>
  </si>
  <si>
    <t>3,6 * 3,18 * ( 11,27 - 0,1 ) * 0,5</t>
  </si>
  <si>
    <t>141721211.R</t>
  </si>
  <si>
    <t>Řízený zemní protlak délky do 50 m hloubky do 6 m s protlačením potrubí vnějšího průměru vrtu do 90 mm v hornině třídy těžitelnosti I a II, skupiny 1 až 4</t>
  </si>
  <si>
    <t>722497512</t>
  </si>
  <si>
    <t>chránička D40 pro kabely - 2x vč. dodávky potrubí</t>
  </si>
  <si>
    <t>82 * 2</t>
  </si>
  <si>
    <t>-1063359224</t>
  </si>
  <si>
    <t>1312760496</t>
  </si>
  <si>
    <t>153111112</t>
  </si>
  <si>
    <t>Podélné řezání ocelových štětovnic na skládce</t>
  </si>
  <si>
    <t>-12881062</t>
  </si>
  <si>
    <t>"Š1" 2 * 13,57</t>
  </si>
  <si>
    <t>"Š2" 2 * 8,79</t>
  </si>
  <si>
    <t>153111113</t>
  </si>
  <si>
    <t>Řezání otvorů v ocelových štětovnicích na skládce</t>
  </si>
  <si>
    <t>-693297323</t>
  </si>
  <si>
    <t>"Š1" 20 + 2</t>
  </si>
  <si>
    <t>"Š2" 40 + 1</t>
  </si>
  <si>
    <t>153111132</t>
  </si>
  <si>
    <t>Podélné svaření ocelových štětovnic na skládce</t>
  </si>
  <si>
    <t>1966928130</t>
  </si>
  <si>
    <t>"Š1" 4 * 13,57</t>
  </si>
  <si>
    <t>"Š2" 4 * 8,79</t>
  </si>
  <si>
    <t>153112111</t>
  </si>
  <si>
    <t>Nastražení ocelových štětovnic dl do 10 m ve standardních podmínkách z terénu</t>
  </si>
  <si>
    <t>1316487597</t>
  </si>
  <si>
    <t>"Š2" ( 9,18 + 3,6 )*2 * 8,79</t>
  </si>
  <si>
    <t>153112112</t>
  </si>
  <si>
    <t>Nastražení ocelových štětovnic dl přes 10 m ve standardních podmínkách z terénu</t>
  </si>
  <si>
    <t>736858103</t>
  </si>
  <si>
    <t>"Š1" ( 3,18 + 3,6 )*2 * 13,57</t>
  </si>
  <si>
    <t>153112123</t>
  </si>
  <si>
    <t>Zaberanění ocelových štětovnic na dl do 12 m ve standardních podmínkách z terénu</t>
  </si>
  <si>
    <t>1719454315</t>
  </si>
  <si>
    <t>"Š2" ( 9,18 + 3,6 )*2 * 8,29</t>
  </si>
  <si>
    <t>159R001</t>
  </si>
  <si>
    <t>štětovnice VL 604</t>
  </si>
  <si>
    <t>-52419704</t>
  </si>
  <si>
    <t>hmotnost 30.091,845 kg vč.prořezu (viz př. D.1.3.5), obratovost 50% ( zahrnuto v ceně )</t>
  </si>
  <si>
    <t>"Š2" 30,091845</t>
  </si>
  <si>
    <t>153112124</t>
  </si>
  <si>
    <t>Zaberanění ocelových štětovnic na dl do 16 m ve standardních podmínkách z terénu</t>
  </si>
  <si>
    <t>785325207</t>
  </si>
  <si>
    <t>"Š1" ( 3,18 + 3,6 )*2 * 13,07</t>
  </si>
  <si>
    <t>735913845</t>
  </si>
  <si>
    <t>hmotnost 25.339,545 kg vč.prořezu (viz př. D.1.3.4), obratovost 50% ( zahrnuto v ceně )</t>
  </si>
  <si>
    <t>"Š1" 25,339545</t>
  </si>
  <si>
    <t>153113113</t>
  </si>
  <si>
    <t>Vytažení ocelových štětovnic dl do 12 m zaberaněných do hl 12 m z terénu ve standardnich podmínkách</t>
  </si>
  <si>
    <t>-1924483347</t>
  </si>
  <si>
    <t>153113141</t>
  </si>
  <si>
    <t>Vytažení ocelových štětovnic dl nad 12 m zaberaněných do hl 12 m z terénu ve standardních podmínkách</t>
  </si>
  <si>
    <t>-1344251265</t>
  </si>
  <si>
    <t>161151103</t>
  </si>
  <si>
    <t>Svislé přemístění výkopku z horniny třídy těžitelnosti I, skupiny 1 až 3 hl výkopu přes 4 do 8 m</t>
  </si>
  <si>
    <t>-214941314</t>
  </si>
  <si>
    <t>podíl svislého přemístění 70%</t>
  </si>
  <si>
    <t>126,078 * 0,7</t>
  </si>
  <si>
    <t>161151104</t>
  </si>
  <si>
    <t>Svislé přemístění výkopku z horniny třídy těžitelnosti I, skupiny 1 až 3 hl výkopu přes 8 do 12 m</t>
  </si>
  <si>
    <t>1807902268</t>
  </si>
  <si>
    <t>podíl svislého přemístění 80%</t>
  </si>
  <si>
    <t>31,969 * 0,8</t>
  </si>
  <si>
    <t>161151113</t>
  </si>
  <si>
    <t>Svislé přemístění výkopku z horniny třídy těžitelnosti II, skupiny 4 a 5 hl výkopu přes 4 do 8 m</t>
  </si>
  <si>
    <t>-1157674608</t>
  </si>
  <si>
    <t>54,033 * 0,7</t>
  </si>
  <si>
    <t>Čerpací jímka v šachtě</t>
  </si>
  <si>
    <t>1,131</t>
  </si>
  <si>
    <t>161151114</t>
  </si>
  <si>
    <t>Svislé přemístění výkopku z horniny třídy těžitelnosti II, skupiny 4 a 5 hl výkopu přes 8 do 12 m</t>
  </si>
  <si>
    <t>55765271</t>
  </si>
  <si>
    <t>63,937 * 0,8</t>
  </si>
  <si>
    <t>800241952</t>
  </si>
  <si>
    <t>ODVOZ NA SKLÁDKU</t>
  </si>
  <si>
    <t>"Š1" 31,969</t>
  </si>
  <si>
    <t>"Š2" 126,078</t>
  </si>
  <si>
    <t>"ornice - Š1" 3,6 * 3,18 * 0,1</t>
  </si>
  <si>
    <t>ZPĚT NA ZÁSYP</t>
  </si>
  <si>
    <t>"Š1" 127,042</t>
  </si>
  <si>
    <t>Čerpací jímky v šachtách - z výkopku</t>
  </si>
  <si>
    <t>2,262</t>
  </si>
  <si>
    <t>162751137</t>
  </si>
  <si>
    <t>Vodorovné přemístění do 10000 m výkopku/sypaniny z horniny třídy těžitelnosti II, skupiny 4 a 5</t>
  </si>
  <si>
    <t>1688856976</t>
  </si>
  <si>
    <t>"Š1" 31,969 + 63,937</t>
  </si>
  <si>
    <t>"Š2" 54,034</t>
  </si>
  <si>
    <t>Zemina z protlaků</t>
  </si>
  <si>
    <t xml:space="preserve">"D 315"  PI * (0,1575)^2 * 82</t>
  </si>
  <si>
    <t xml:space="preserve">"D 40"  PI * (0,02)^2 * 164</t>
  </si>
  <si>
    <t>167151111</t>
  </si>
  <si>
    <t>Nakládání výkopku z hornin třídy těžitelnosti I, skupiny 1 až 3 přes 100 m3</t>
  </si>
  <si>
    <t>-684696719</t>
  </si>
  <si>
    <t>"Š1 - na zásyp" 127,042</t>
  </si>
  <si>
    <t xml:space="preserve">"ČJ"  2,262</t>
  </si>
  <si>
    <t>-61115250</t>
  </si>
  <si>
    <t>-1303928904</t>
  </si>
  <si>
    <t>výkop - bet. deska VO</t>
  </si>
  <si>
    <t>"Š1 - z výkopku" 127,874 - 0,832</t>
  </si>
  <si>
    <t>"Š2 - nakupovaný materiál - v komunikaci" 180,112 - 3,232</t>
  </si>
  <si>
    <t>787629601</t>
  </si>
  <si>
    <t>176,88*2,0541 'Přepočtené koeficientem množství</t>
  </si>
  <si>
    <t>770274987</t>
  </si>
  <si>
    <t>tl. 100 mm</t>
  </si>
  <si>
    <t>-1577937885</t>
  </si>
  <si>
    <t>-1089911081</t>
  </si>
  <si>
    <t>11,448*0,025 'Přepočtené koeficientem množství</t>
  </si>
  <si>
    <t>242111111</t>
  </si>
  <si>
    <t>Osazení pláště kopané studny z betonových skruží celokruhových DN 0,8 m</t>
  </si>
  <si>
    <t>839066374</t>
  </si>
  <si>
    <t>3. ČERPACÍ JÍMKA</t>
  </si>
  <si>
    <t>1,0</t>
  </si>
  <si>
    <t>59225330.R</t>
  </si>
  <si>
    <t>skruž betonová studňová kruhová 2-80/100</t>
  </si>
  <si>
    <t>1521571374</t>
  </si>
  <si>
    <t>273321411</t>
  </si>
  <si>
    <t>Základové desky ze ŽB bez zvýšených nároků na prostředí tř. C 20/25</t>
  </si>
  <si>
    <t>-1154698484</t>
  </si>
  <si>
    <t>2. KONSTRUKCE DNA TĚŽNÍ ŠACHTY</t>
  </si>
  <si>
    <t>tl. desky 160 mm</t>
  </si>
  <si>
    <t xml:space="preserve">"Š1"  2,5 * 2,08 * 0,16</t>
  </si>
  <si>
    <t xml:space="preserve">"Š2"  8,08 *2,5 * 0,16</t>
  </si>
  <si>
    <t>273362021</t>
  </si>
  <si>
    <t>Výztuž základových desek svařovanými sítěmi Kari</t>
  </si>
  <si>
    <t>-305106269</t>
  </si>
  <si>
    <t>hm. sítě 150/150 - 8/8 mm - 5,41 kg/m2</t>
  </si>
  <si>
    <t xml:space="preserve">"Š1"  2,5 * 2,08 * 2"ks" * 5,41/1000</t>
  </si>
  <si>
    <t xml:space="preserve">"Š2"  8,08 *2,5 * 2"ks" * 5,41/1000</t>
  </si>
  <si>
    <t>274321311</t>
  </si>
  <si>
    <t>Základové pasy ze ŽB bez zvýšených nároků na prostředí tř. C 16/20</t>
  </si>
  <si>
    <t>989784601</t>
  </si>
  <si>
    <t>NÁBĚHOVÝ KLÍN</t>
  </si>
  <si>
    <t xml:space="preserve">"Š1"  ( 0,7 + 0,2 )/2 * 0,5 * ( 4,58 + 4,16 )*2</t>
  </si>
  <si>
    <t xml:space="preserve">"Š2"  ( 0,7 + 0,2 )/2 * 0,5 * ( 10,16 + 4,58 )*2</t>
  </si>
  <si>
    <t>292111111</t>
  </si>
  <si>
    <t>Montáž pomocné konstrukce ocelové pro zvláštní zakládání z terénu</t>
  </si>
  <si>
    <t>-1573163667</t>
  </si>
  <si>
    <t>1. HORIZONTÁLNÍ RÁMY Z PROFILŮ HE-B</t>
  </si>
  <si>
    <t>OCEL HE-B 160 - vč. prořezu 5%</t>
  </si>
  <si>
    <t>"Š1" 2257,8 * 1,05 * 0,001</t>
  </si>
  <si>
    <t>"Š2" 3510,2 * 1,05 * 0,001</t>
  </si>
  <si>
    <t>ZÁBRADLÍ</t>
  </si>
  <si>
    <t>TR. 50 x 2,0 - vč. prořezu 5%</t>
  </si>
  <si>
    <t>"Š1" 104,9 * 1,05 * 0,001</t>
  </si>
  <si>
    <t>"Š2" 183,5 * 1,05 * 0,001</t>
  </si>
  <si>
    <t>13010976</t>
  </si>
  <si>
    <t>ocel profilová HE-B 160 jakost 11 375</t>
  </si>
  <si>
    <t>1819670739</t>
  </si>
  <si>
    <t>14031024</t>
  </si>
  <si>
    <t>trubka ocelová podélně svařovaná hladká jakost 11 343 51x2mm</t>
  </si>
  <si>
    <t>-1644291596</t>
  </si>
  <si>
    <t>292111112</t>
  </si>
  <si>
    <t>Demontáž pomocné konstrukce ocelové pro zvláštní zakládáníz terénu</t>
  </si>
  <si>
    <t>-691651828</t>
  </si>
  <si>
    <t>6,36</t>
  </si>
  <si>
    <t>321462150</t>
  </si>
  <si>
    <t>"Š2" 9,18 * 3,6</t>
  </si>
  <si>
    <t>454191518</t>
  </si>
  <si>
    <t>565176121</t>
  </si>
  <si>
    <t>Asfaltový beton vrstva podkladní ACP 22 (obalované kamenivo OKH) tl 100 mm š přes 3 m</t>
  </si>
  <si>
    <t>1447700666</t>
  </si>
  <si>
    <t>"Š2" 10,18 * 4,6</t>
  </si>
  <si>
    <t>-896284686</t>
  </si>
  <si>
    <t>-427274260</t>
  </si>
  <si>
    <t>"Š2" 11,18 * 5,6</t>
  </si>
  <si>
    <t>577144121</t>
  </si>
  <si>
    <t>Asfaltový beton vrstva obrusná ACO 11 (ABS) tř. I tl 50 mm š přes 3 m z nemodifikovaného asfaltu</t>
  </si>
  <si>
    <t>-46344758</t>
  </si>
  <si>
    <t>Úpravy povrchů, podlahy a osazování výplní</t>
  </si>
  <si>
    <t>632481215</t>
  </si>
  <si>
    <t>Separační vrstva z geotextilie</t>
  </si>
  <si>
    <t>-61912301</t>
  </si>
  <si>
    <t>-1566890707</t>
  </si>
  <si>
    <t>"Š2" ( 11,18 + 5,6 )*2</t>
  </si>
  <si>
    <t>1952029550</t>
  </si>
  <si>
    <t>"Š2 - tl.50 mm" ( 11,18 + 5,6 )*2</t>
  </si>
  <si>
    <t>-1729846088</t>
  </si>
  <si>
    <t>"Š2 - tl.100 mm" ( 10,18 + 4,6 )*2</t>
  </si>
  <si>
    <t>-1010781930</t>
  </si>
  <si>
    <t>-1852688060</t>
  </si>
  <si>
    <t>35,606*9 'Přepočtené koeficientem množství</t>
  </si>
  <si>
    <t>998003111</t>
  </si>
  <si>
    <t>Přesun hmot pro piloty, kůly, jehly a stěny dřevěné a ocelové zřizované z terénu</t>
  </si>
  <si>
    <t>789393919</t>
  </si>
  <si>
    <t>713121121</t>
  </si>
  <si>
    <t>Montáž izolace tepelné podlah volně kladenými rohožemi, pásy, dílci, deskami 2 vrstvy</t>
  </si>
  <si>
    <t>1133019753</t>
  </si>
  <si>
    <t>kluzná spára - mezi štětovnicemi a deskou</t>
  </si>
  <si>
    <t xml:space="preserve">"Š1"  ( 3,6 + 3,18 )*2 * 0,16 </t>
  </si>
  <si>
    <t xml:space="preserve">"Š2"  ( 9,18 + 3,6 )*2 * 0,16</t>
  </si>
  <si>
    <t>62811120</t>
  </si>
  <si>
    <t>asfaltový pás separační bez krycí vrstvy (impregnovaná vložka), typu A</t>
  </si>
  <si>
    <t>1348797688</t>
  </si>
  <si>
    <t>6,26*2,04 'Přepočtené koeficientem množství</t>
  </si>
  <si>
    <t>-188509241</t>
  </si>
  <si>
    <t>-1323182197</t>
  </si>
  <si>
    <t>( 127,874 + 180,112 ) - 127,042 - 2,262</t>
  </si>
  <si>
    <t>178,682*1,7 'Přepočtené koeficientem množství</t>
  </si>
  <si>
    <t>-2010782320</t>
  </si>
  <si>
    <t>6,136 + 10,302</t>
  </si>
  <si>
    <t>1152279302</t>
  </si>
  <si>
    <t>19,168</t>
  </si>
  <si>
    <t>SO 03 - Zpevněné plochy</t>
  </si>
  <si>
    <t>-1029801357</t>
  </si>
  <si>
    <t>SO 03 ZPEVNĚNÉ PLOCHY</t>
  </si>
  <si>
    <t>ZEMINA PRO AKTIVNÍ ZÓNU</t>
  </si>
  <si>
    <t xml:space="preserve">"plocha x tl."  150,772 * 0,5</t>
  </si>
  <si>
    <t>-1992295508</t>
  </si>
  <si>
    <t>17 * 0,1755"m2"</t>
  </si>
  <si>
    <t>58333674</t>
  </si>
  <si>
    <t>kamenivo těžené hrubé frakce 16/32</t>
  </si>
  <si>
    <t>812806775</t>
  </si>
  <si>
    <t>2,984*2 'Přepočtené koeficientem množství</t>
  </si>
  <si>
    <t>212572111</t>
  </si>
  <si>
    <t>Lože pro trativody ze štěrkopísku tříděného</t>
  </si>
  <si>
    <t>129284542</t>
  </si>
  <si>
    <t>17 * 0,3 * 0,05</t>
  </si>
  <si>
    <t>212755215</t>
  </si>
  <si>
    <t>Trativody z drenážních trubek plastových flexibilních D 125 mm bez lože</t>
  </si>
  <si>
    <t>-383045036</t>
  </si>
  <si>
    <t>-1334802245</t>
  </si>
  <si>
    <t>17 * 0,3</t>
  </si>
  <si>
    <t>-687445007</t>
  </si>
  <si>
    <t>5,1*1,1845 'Přepočtené koeficientem množství</t>
  </si>
  <si>
    <t>561081111.R</t>
  </si>
  <si>
    <t>Zřízení aktivní zóny tl 500 mm plochy do 1000 m2</t>
  </si>
  <si>
    <t>986550387</t>
  </si>
  <si>
    <t>AKTIVNÍ ZÓNA tl. 500 mm ( viz. př. D.1.4.3 )</t>
  </si>
  <si>
    <t xml:space="preserve">celková plocha  - základy</t>
  </si>
  <si>
    <t>228,555 - 77,783</t>
  </si>
  <si>
    <t>564831111</t>
  </si>
  <si>
    <t>Podklad ze štěrkodrtě ŠD tl 100 mm</t>
  </si>
  <si>
    <t>-1863447761</t>
  </si>
  <si>
    <t>fr. 0/32</t>
  </si>
  <si>
    <t>150,772</t>
  </si>
  <si>
    <t>2094766123</t>
  </si>
  <si>
    <t>fr. 0/63</t>
  </si>
  <si>
    <t>565156121</t>
  </si>
  <si>
    <t>Asfaltový beton vrstva podkladní ACP 22 (obalované kamenivo OKH) tl 70 mm š přes 3 m</t>
  </si>
  <si>
    <t>-1982199662</t>
  </si>
  <si>
    <t>573111111</t>
  </si>
  <si>
    <t>Postřik živičný infiltrační s posypem z asfaltu množství 0,60 kg/m2</t>
  </si>
  <si>
    <t>-1406464960</t>
  </si>
  <si>
    <t>0,5 kg/m2</t>
  </si>
  <si>
    <t>420904419</t>
  </si>
  <si>
    <t>0,2 kg/m2</t>
  </si>
  <si>
    <t>577134121</t>
  </si>
  <si>
    <t>Asfaltový beton vrstva obrusná ACO 11 (ABS) tř. I tl 40 mm š přes 3 m z nemodifikovaného asfaltu</t>
  </si>
  <si>
    <t>286113611</t>
  </si>
  <si>
    <t>919732211</t>
  </si>
  <si>
    <t>Styčná spára napojení nového živičného povrchu na stávající za tepla š 15 mm hl 25 mm s prořezáním</t>
  </si>
  <si>
    <t>-1689633722</t>
  </si>
  <si>
    <t>obvod</t>
  </si>
  <si>
    <t>998225111</t>
  </si>
  <si>
    <t>Přesun hmot pro pozemní komunikace s krytem z kamene, monolitickým betonovým nebo živičným</t>
  </si>
  <si>
    <t>-1693399032</t>
  </si>
  <si>
    <t>SO 04 - Stavební elektroinstalace</t>
  </si>
  <si>
    <t>M05 - Uzemnění a hromosvod</t>
  </si>
  <si>
    <t>M05</t>
  </si>
  <si>
    <t>Uzemnění a hromosvod</t>
  </si>
  <si>
    <t>05EM01</t>
  </si>
  <si>
    <t>D+M - Vodič Cu, H07V-K 4 zelenožlutý</t>
  </si>
  <si>
    <t>693137765</t>
  </si>
  <si>
    <t>05EM02</t>
  </si>
  <si>
    <t>D+M - Spojovací materiál pro pospojování nerez</t>
  </si>
  <si>
    <t>-924567409</t>
  </si>
  <si>
    <t>05EM03</t>
  </si>
  <si>
    <t>D+M - Ekvipotenciální svorkovnice (HUS)</t>
  </si>
  <si>
    <t>376318280</t>
  </si>
  <si>
    <t>05EM04</t>
  </si>
  <si>
    <t>D+M - Zemnící pásek FeZn 30/4 v zemi</t>
  </si>
  <si>
    <t>382609599</t>
  </si>
  <si>
    <t>05EM05</t>
  </si>
  <si>
    <t>D+M - Zemnící pásek FeZn 30/4 na povrchu</t>
  </si>
  <si>
    <t>-1230509552</t>
  </si>
  <si>
    <t>05EM06</t>
  </si>
  <si>
    <t>D+M - Zemnící drát FeZn 10mm v zemi</t>
  </si>
  <si>
    <t>827085050</t>
  </si>
  <si>
    <t>05EM07</t>
  </si>
  <si>
    <t>D+M - FeZn drát d=10mm</t>
  </si>
  <si>
    <t>209920651</t>
  </si>
  <si>
    <t>05EM08</t>
  </si>
  <si>
    <t>D+M - Nosná trubka GFK/Al s jímací tyčí (3,2+1m), 105 330</t>
  </si>
  <si>
    <t>-2061600336</t>
  </si>
  <si>
    <t>05EM09</t>
  </si>
  <si>
    <t xml:space="preserve">D+M -  Sada pro připojení 4 HVI vodičů, 819 294</t>
  </si>
  <si>
    <t>1884703934</t>
  </si>
  <si>
    <t>05EM10</t>
  </si>
  <si>
    <t>D+M - Sada připojovacích prvků pro vodič HVI long Ø 23 mm, 819 196</t>
  </si>
  <si>
    <t>2031578939</t>
  </si>
  <si>
    <t>05EM11</t>
  </si>
  <si>
    <t>D+M - Sada připojovacích prvků pro vodič HVI long Ø 23 mm, 819 148</t>
  </si>
  <si>
    <t>-2076244834</t>
  </si>
  <si>
    <t>05EM12</t>
  </si>
  <si>
    <t>D+M - Stativ - trojnožka pro uchycení GFK/Al na ploché střeše, 105 200</t>
  </si>
  <si>
    <t>-850356762</t>
  </si>
  <si>
    <t>05EM13</t>
  </si>
  <si>
    <t>D+M - Zátěžové betony pro stativ - trojnožku, 102 010</t>
  </si>
  <si>
    <t>-1639321306</t>
  </si>
  <si>
    <t>05EM14</t>
  </si>
  <si>
    <t>D+M - Podložka plastová pod podstavec, 102 050</t>
  </si>
  <si>
    <t>-1845007413</t>
  </si>
  <si>
    <t>05EM15</t>
  </si>
  <si>
    <t>D+M - PV HVI na ploché střechy, 253 015</t>
  </si>
  <si>
    <t>364682275</t>
  </si>
  <si>
    <t>05EM16</t>
  </si>
  <si>
    <t>D+M - Adaptér pro PV HVI na ploché střechy, 253 026</t>
  </si>
  <si>
    <t>-397607553</t>
  </si>
  <si>
    <t>05EM17</t>
  </si>
  <si>
    <t>D+M - PV HVI na svislé svody, 275 259</t>
  </si>
  <si>
    <t>1939659855</t>
  </si>
  <si>
    <t>05EM18</t>
  </si>
  <si>
    <t>D+M - PV HVI v oblasti koncovky - plast, 275 220</t>
  </si>
  <si>
    <t>372933225</t>
  </si>
  <si>
    <t>05EM19</t>
  </si>
  <si>
    <t>D+M - Svorka ZS 200KA, 459 219</t>
  </si>
  <si>
    <t>-1799920064</t>
  </si>
  <si>
    <t>05EM20</t>
  </si>
  <si>
    <t>D+M - Svorka FeZn, pro prům. 8-10/16mm, 392 050</t>
  </si>
  <si>
    <t>1933113998</t>
  </si>
  <si>
    <t>05EM21</t>
  </si>
  <si>
    <t>D+M - Vedení HVI long šedý, 819 136</t>
  </si>
  <si>
    <t>-307067551</t>
  </si>
  <si>
    <t>05EM22</t>
  </si>
  <si>
    <t>D+M - Štítek Al pro označení svodu 480 003</t>
  </si>
  <si>
    <t>1483859173</t>
  </si>
  <si>
    <t>05EM23</t>
  </si>
  <si>
    <t>D+M - Ochranná trubka OT1,7</t>
  </si>
  <si>
    <t>1681614625</t>
  </si>
  <si>
    <t>05EM24</t>
  </si>
  <si>
    <t>D+M - Zemnící tyč ZT 2,0 s připojovací svorkou</t>
  </si>
  <si>
    <t>-1867821402</t>
  </si>
  <si>
    <t>05EM25</t>
  </si>
  <si>
    <t>D+M - Držák ochranné trubky OT1,7</t>
  </si>
  <si>
    <t>-1234746119</t>
  </si>
  <si>
    <t>05EM26</t>
  </si>
  <si>
    <t>D+M - Svorka pásek - pásek SR02</t>
  </si>
  <si>
    <t>1588080393</t>
  </si>
  <si>
    <t>05EM27</t>
  </si>
  <si>
    <t>D+M - Svorka pásek - drát SR03</t>
  </si>
  <si>
    <t>-1266840462</t>
  </si>
  <si>
    <t>05EM28</t>
  </si>
  <si>
    <t>D+M - Svorka spojovací SS</t>
  </si>
  <si>
    <t>2102820595</t>
  </si>
  <si>
    <t>05EM29</t>
  </si>
  <si>
    <t>D+M - Svorka připojovací SP1</t>
  </si>
  <si>
    <t>1496123000</t>
  </si>
  <si>
    <t>05EM30</t>
  </si>
  <si>
    <t>D+M - Spoje a přechody uzemňovací soustavy</t>
  </si>
  <si>
    <t>1426427704</t>
  </si>
  <si>
    <t>Poznámka k položce:_x000d_
Spoje uzemnění - sváry v zemi, betonu a přechody beton/vzduch/zemina budou chráněny proti korozi dle ČSN</t>
  </si>
  <si>
    <t>05EM31</t>
  </si>
  <si>
    <t>D+M - Drobný montážní materiál</t>
  </si>
  <si>
    <t>-467830707</t>
  </si>
  <si>
    <t>1787774122</t>
  </si>
  <si>
    <t>Poznámka k položce:_x000d_
Provedení požadovaných měření a následné zpracování výchozí revize el. zařízení + stanovisko TIČR</t>
  </si>
  <si>
    <t>-1379660114</t>
  </si>
  <si>
    <t>Poznámka k položce:_x000d_
Kompletní výkop 350x800mm, zához 350x800mm, vč. hutnění a úpravy terénu. Asfaltový povrch dodávka stavby.</t>
  </si>
  <si>
    <t>PS 01 - Strojně technologická část</t>
  </si>
  <si>
    <t>Jaroslav Tomko</t>
  </si>
  <si>
    <t>MS - Membránová separace</t>
  </si>
  <si>
    <t>KP - Kontejner propanizace</t>
  </si>
  <si>
    <t>TR - Trubní rozvody</t>
  </si>
  <si>
    <t>KM - Kontejner měření kvality a množství</t>
  </si>
  <si>
    <t>MS</t>
  </si>
  <si>
    <t>Membránová separace</t>
  </si>
  <si>
    <t>1-001</t>
  </si>
  <si>
    <t>Kontejnerová technologie, napojení větve 1+4 na technologii, tlakové zkoušky, uvedení do provozu</t>
  </si>
  <si>
    <t>1737956817</t>
  </si>
  <si>
    <t>Poznámka k položce:_x000d_
Viz příloha D.2.1.2_GT_x000d_
1. Kontejner pro celou technologii membránové separace, vč. velínu s rozvaděčem RM1, ŘS, PDS, EPS, UPS ... 1 ks_x000d_
2. Chladič bioplynu s nízkou tlakovou ztrátou ... 1 ks_x000d_
3. Separátor odloučené vody s odpouštěním ... 1 ks_x000d_
4. Dmychadlo bioplynu ... 1 ks_x000d_
5. Absorbéry HS, VOC plněné aktivním uhlím ... 2 ks_x000d_
6. PSA jednotka - kyslík pro parciální oxidaci H2S ... 1 ks_x000d_
7. Strojní chlazení - Chiller ... 1 ks_x000d_
8. Vzduchové chlazení - chladič ... 1 ks_x000d_
9. Kompresor pro kompirmaci bioplynu s regulací sacího výkonu a regulací tlaku ...1 ks_x000d_
10. Filtrační jednotka před membránami ... 1 sada_x000d_
11. Sekce membrán - I.stupeň ... 1 sada_x000d_
12. Sekce membrán - II.stupeň ... 1 sada_x000d_
13. Sekce membrán - III.stupeň ... 1 sada_x000d_
14. Pneumatické uzavírací armatury ... 1 sada_x000d_
15. Solenoidní uzavírací armatury ... 1 sada_x000d_
16. Ruční uzavírací armatury ... 1 sada_x000d_
17. Ruční regulační armatury ... 1 sada_x000d_
18. Ventilátory pro havarijní větání a klimatizace vnitřních prostor ... 1 sada_x000d_
19. Izolace chladových a tepelných aparátů vč. potrubí ... 1 sada_x000d_
20. Zvuková izolace aparátů / kontejneru ... 1 sada_x000d_
21. Ocelové konstrukce pod potrubní rozvody ... 1 sada_x000d_
22. Propojovací potrubní rozvody - Vstup větev č.1 / Výstup větev č.4 a vnější potrubní rozvody dle výkr.D.2.1.4</t>
  </si>
  <si>
    <t>KP</t>
  </si>
  <si>
    <t>Kontejner propanizace</t>
  </si>
  <si>
    <t>2-001</t>
  </si>
  <si>
    <t>Betonový kontejner (betonová garáž skelet) vč. úpravy větracích otvorů a dvoukřídlých vrat</t>
  </si>
  <si>
    <t>-1055726418</t>
  </si>
  <si>
    <t>Poznámka k položce:_x000d_
Viz. příloha D.2.1.2_GT_x000d_
rozměry: 6,0 x 2,9 x 2,54 m</t>
  </si>
  <si>
    <t>2-002</t>
  </si>
  <si>
    <t>Nádrž na LPG s plovákovým snímačem hladiny</t>
  </si>
  <si>
    <t>2038983006</t>
  </si>
  <si>
    <t>Poznámka k položce:_x000d_
Viz. příloha D.2.1.2_GT_x000d_
objem 4,8 m3</t>
  </si>
  <si>
    <t>2-003</t>
  </si>
  <si>
    <t>Dávkovací membránové čerpadlo propanu</t>
  </si>
  <si>
    <t>1122662156</t>
  </si>
  <si>
    <t>Poznámka k položce:_x000d_
Viz. příloha D.2.1.2_GT_x000d_
0 - 30 l/h</t>
  </si>
  <si>
    <t>2-004</t>
  </si>
  <si>
    <t>Ruční uzavírací armatury</t>
  </si>
  <si>
    <t>sada</t>
  </si>
  <si>
    <t>-77359061</t>
  </si>
  <si>
    <t>Poznámka k položce:_x000d_
Viz. příloha D.2.1.2_GT</t>
  </si>
  <si>
    <t>2-005</t>
  </si>
  <si>
    <t>Pojistné armatury</t>
  </si>
  <si>
    <t>-21927117</t>
  </si>
  <si>
    <t>2-006</t>
  </si>
  <si>
    <t>Propojovací potrubí propanu včetně spojek</t>
  </si>
  <si>
    <t>1506593505</t>
  </si>
  <si>
    <t>TR</t>
  </si>
  <si>
    <t>Trubní rozvody</t>
  </si>
  <si>
    <t>3-001</t>
  </si>
  <si>
    <t>-1820662085</t>
  </si>
  <si>
    <t>Poznámka k položce:_x000d_
- OK, D+ M+ nátěr_x000d_
- potrubí, D + M + tlakové zkoušky</t>
  </si>
  <si>
    <t>KM</t>
  </si>
  <si>
    <t>Kontejner měření kvality a množství</t>
  </si>
  <si>
    <t>4-001</t>
  </si>
  <si>
    <t>Kontejner pro celou technologii</t>
  </si>
  <si>
    <t>-893600269</t>
  </si>
  <si>
    <t>Poznámka k položce:_x000d_
Viz. příloha D.2.1.2_GT_x000d_
- rozměry 6,0 x 2,4 x 2,6 m_x000d_
- včetně velínu a ventilace</t>
  </si>
  <si>
    <t>4-002</t>
  </si>
  <si>
    <t>Filtr biometanu</t>
  </si>
  <si>
    <t>-1175285142</t>
  </si>
  <si>
    <t>Poznámka k položce:_x000d_
Viz. příloha D.2.1.2_GT_x000d_
- DN 50, PN 16</t>
  </si>
  <si>
    <t>4-003</t>
  </si>
  <si>
    <t>Statický mixér biometan/propan</t>
  </si>
  <si>
    <t>-1598511082</t>
  </si>
  <si>
    <t>Poznámka k položce:_x000d_
Viz. příloha D.2.1.2_GT_x000d_
- DN 40, PN 40</t>
  </si>
  <si>
    <t>4-011</t>
  </si>
  <si>
    <t>Pneumatické uzavírací armatury</t>
  </si>
  <si>
    <t>-1470215094</t>
  </si>
  <si>
    <t>4-012</t>
  </si>
  <si>
    <t>Solenoidní uzavírací armatury</t>
  </si>
  <si>
    <t>-1171914841</t>
  </si>
  <si>
    <t>4-013</t>
  </si>
  <si>
    <t>828189308</t>
  </si>
  <si>
    <t>4-014</t>
  </si>
  <si>
    <t>Ruční regulační armatury a pojistné ventily</t>
  </si>
  <si>
    <t>-771482503</t>
  </si>
  <si>
    <t>4-015</t>
  </si>
  <si>
    <t>Potrubní rozvody v rámci kontejneru, vč. napojení V1, V2 a návarku pro OS</t>
  </si>
  <si>
    <t>-1106750076</t>
  </si>
  <si>
    <t>4-016</t>
  </si>
  <si>
    <t>Vzduchový kompresor vč. regenerativní sušičky vzduchu</t>
  </si>
  <si>
    <t>1372897604</t>
  </si>
  <si>
    <t>Poznámka k položce:_x000d_
Viz. příloha D.2.1.2_GT_x000d_
- bezolejový + 100l vzdušník</t>
  </si>
  <si>
    <t>4-017</t>
  </si>
  <si>
    <t>Šachta pro tlakový snímač</t>
  </si>
  <si>
    <t>1525910262</t>
  </si>
  <si>
    <t>PS 02 - Silnoproudé rozvody</t>
  </si>
  <si>
    <t>E2-001</t>
  </si>
  <si>
    <t>Elektrozapojení + FM</t>
  </si>
  <si>
    <t>-1852692302</t>
  </si>
  <si>
    <t xml:space="preserve">Poznámka k položce:_x000d_
Viz. přílohy D.2.2.1_GT a D.2.2.2_GT_x000d_
</t>
  </si>
  <si>
    <t>E4-001</t>
  </si>
  <si>
    <t>Rozvaděč RM2 s 2 x UPS</t>
  </si>
  <si>
    <t>-1571186917</t>
  </si>
  <si>
    <t>Poznámka k položce:_x000d_
Viz. přílohy D.2.2.1_GT a D.2.2.2_GT</t>
  </si>
  <si>
    <t>PS 03 - Měření a regulace, automatizovaný systém řízení</t>
  </si>
  <si>
    <t>MaR2-001</t>
  </si>
  <si>
    <t>Měření a regulace</t>
  </si>
  <si>
    <t>-570722596</t>
  </si>
  <si>
    <t xml:space="preserve">Poznámka k položce:_x000d_
Viz. přílohy D.2.3.1_GT a D.2.3.2_GT_x000d_
</t>
  </si>
  <si>
    <t>MaR4-001</t>
  </si>
  <si>
    <t>RS - SW, licence, oživení</t>
  </si>
  <si>
    <t>656277271</t>
  </si>
  <si>
    <t>Poznámka k položce:_x000d_
Viz. přílohy D.2.3.1_GT a D.2.3.2_GT</t>
  </si>
  <si>
    <t>MaR4-002</t>
  </si>
  <si>
    <t>EPS - D + M, kalibrace, napojení na RS</t>
  </si>
  <si>
    <t>-1051988758</t>
  </si>
  <si>
    <t>MaR4-003</t>
  </si>
  <si>
    <t>PDS - D + M, kalibrace, napojení na RS</t>
  </si>
  <si>
    <t>357223371</t>
  </si>
  <si>
    <t>MaR4-004</t>
  </si>
  <si>
    <t>Rozvaděč RS + komunikace</t>
  </si>
  <si>
    <t>1311177769</t>
  </si>
  <si>
    <t>MaR4-005</t>
  </si>
  <si>
    <t>Chromatograf</t>
  </si>
  <si>
    <t>1453416161</t>
  </si>
  <si>
    <t>MaR4-006</t>
  </si>
  <si>
    <t>Analyzátory (Pam)</t>
  </si>
  <si>
    <t>-621417134</t>
  </si>
  <si>
    <t>MaR4-007</t>
  </si>
  <si>
    <t>Analyzátory (As)</t>
  </si>
  <si>
    <t>-12477189</t>
  </si>
  <si>
    <t>MaR4-008</t>
  </si>
  <si>
    <t>Snímače teploty</t>
  </si>
  <si>
    <t>-1965687022</t>
  </si>
  <si>
    <t>MaR4-009</t>
  </si>
  <si>
    <t>Snímače tlaku</t>
  </si>
  <si>
    <t>510115594</t>
  </si>
  <si>
    <t>MaR4-010</t>
  </si>
  <si>
    <t>Průtokoměr G65</t>
  </si>
  <si>
    <t>-2112910786</t>
  </si>
  <si>
    <t>MaR4-011</t>
  </si>
  <si>
    <t>Přepočítač</t>
  </si>
  <si>
    <t>272864930</t>
  </si>
  <si>
    <t>MaR4-012</t>
  </si>
  <si>
    <t>Datcom</t>
  </si>
  <si>
    <t>1730474391</t>
  </si>
  <si>
    <t>MaR4-013</t>
  </si>
  <si>
    <t>Regulační ventily</t>
  </si>
  <si>
    <t>1861644735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</si>
  <si>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</si>
  <si>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</si>
  <si>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</si>
  <si>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</si>
  <si>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</si>
  <si>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</si>
  <si>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</si>
  <si>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</si>
  <si>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</si>
  <si>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</si>
  <si>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011114001</t>
  </si>
  <si>
    <t>Geologický dohled těžby šachet pro podchod pod plavebním kanálem</t>
  </si>
  <si>
    <t>Kč</t>
  </si>
  <si>
    <t>1024</t>
  </si>
  <si>
    <t>1751407929</t>
  </si>
  <si>
    <t>011303001</t>
  </si>
  <si>
    <t>Archeologická činnost</t>
  </si>
  <si>
    <t>288441942</t>
  </si>
  <si>
    <t>012002000</t>
  </si>
  <si>
    <t>Geodetické práce</t>
  </si>
  <si>
    <t>892678004</t>
  </si>
  <si>
    <t>Poznámka k položce:_x000d_
- vytýčení sítí_x000d_
- vytýčení stavby_x000d_
- v průběhu výstavby_x000d_
- zaměření skutečného provedení vč. vyhotovení geometrických plánů</t>
  </si>
  <si>
    <t>013002000</t>
  </si>
  <si>
    <t>Projektové práce</t>
  </si>
  <si>
    <t>-2084431550</t>
  </si>
  <si>
    <t>Poznámka k položce:_x000d_
- DSPS_x000d_
- náklady na vypracování detailů RPD</t>
  </si>
  <si>
    <t>VRN3</t>
  </si>
  <si>
    <t>Zařízení staveniště</t>
  </si>
  <si>
    <t>030001000</t>
  </si>
  <si>
    <t>979978779</t>
  </si>
  <si>
    <t>Poznámka k položce:_x000d_
- přípravné práce_x000d_
- vybavení staveniště_x000d_
- připojení na inženýrské sítě vč. nákladů na energie_x000d_
- zabezpečení staveniště_x000d_
- zrušení zařízení staveniště</t>
  </si>
  <si>
    <t>VRN4</t>
  </si>
  <si>
    <t>Inženýrská činnost</t>
  </si>
  <si>
    <t>041002000</t>
  </si>
  <si>
    <t>Dozory</t>
  </si>
  <si>
    <t>195890067</t>
  </si>
  <si>
    <t>Poznámka k položce:_x000d_
- autorský dozor projektanta_x000d_
- technický dozor investora</t>
  </si>
  <si>
    <t>043002001</t>
  </si>
  <si>
    <t>Individuální, komplexní a garanční zkoušky</t>
  </si>
  <si>
    <t>753259103</t>
  </si>
  <si>
    <t>043002002</t>
  </si>
  <si>
    <t>Návrh provozního řádu</t>
  </si>
  <si>
    <t>-1827291200</t>
  </si>
  <si>
    <t>043002003</t>
  </si>
  <si>
    <t>Havarijní plán stavby</t>
  </si>
  <si>
    <t>-139329058</t>
  </si>
  <si>
    <t>VRN5</t>
  </si>
  <si>
    <t>Finanční náklady</t>
  </si>
  <si>
    <t>056002001</t>
  </si>
  <si>
    <t>Náklady na poskytnutí záruky</t>
  </si>
  <si>
    <t>-1895495267</t>
  </si>
  <si>
    <t>VRN6</t>
  </si>
  <si>
    <t>Územní vlivy</t>
  </si>
  <si>
    <t>060001000</t>
  </si>
  <si>
    <t>1849391133</t>
  </si>
  <si>
    <t>VRN7</t>
  </si>
  <si>
    <t>Provozní vlivy</t>
  </si>
  <si>
    <t>070001000</t>
  </si>
  <si>
    <t>-753714141</t>
  </si>
  <si>
    <t>072103011.R</t>
  </si>
  <si>
    <t>Zajištění DIO</t>
  </si>
  <si>
    <t>-759371047</t>
  </si>
  <si>
    <t>VRN9</t>
  </si>
  <si>
    <t>Ostatní náklady</t>
  </si>
  <si>
    <t>090000002</t>
  </si>
  <si>
    <t>Odstávka plynovodu ÚČOV k napojení stanice biometanu</t>
  </si>
  <si>
    <t>-601500368</t>
  </si>
  <si>
    <t>090000003</t>
  </si>
  <si>
    <t>Dopravní omezení v areálu ÚČOV po dobu výstavby</t>
  </si>
  <si>
    <t>1865009671</t>
  </si>
  <si>
    <t>092103001</t>
  </si>
  <si>
    <t>Náklady na zkušební provoz</t>
  </si>
  <si>
    <t>888239362</t>
  </si>
  <si>
    <t>092203000</t>
  </si>
  <si>
    <t>Náklady na zaškolení</t>
  </si>
  <si>
    <t>-683789445</t>
  </si>
  <si>
    <t>092203001</t>
  </si>
  <si>
    <t>Označení stavby</t>
  </si>
  <si>
    <t>1960177263</t>
  </si>
  <si>
    <t>092203002</t>
  </si>
  <si>
    <t>Fotodokumentace stavby</t>
  </si>
  <si>
    <t>1198451703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</si>
</sst>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1551620-50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Biometan, využití kalového plynu na ÚČOV Praha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22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Praha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24</v>
      </c>
      <c r="AJ87" s="42"/>
      <c r="AK87" s="42"/>
      <c r="AL87" s="42"/>
      <c r="AM87" s="81" t="str">
        <f>IF(AN8= "","",AN8)</f>
        <v>11. 3. 2021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30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Pražská vodohospodářská společnost a.s.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AQUA PROCON s.r.o.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39</v>
      </c>
      <c r="AJ90" s="42"/>
      <c r="AK90" s="42"/>
      <c r="AL90" s="42"/>
      <c r="AM90" s="82" t="str">
        <f>IF(E20="","",E20)</f>
        <v>Ing. Zdeňka Průšková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ROUND(AG95+AG96+SUM(AG101:AG106),2)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ROUND(AS95+AS96+SUM(AS101:AS106),2)</f>
        <v>0</v>
      </c>
      <c r="AT94" s="116">
        <f>ROUND(SUM(AV94:AW94),2)</f>
        <v>0</v>
      </c>
      <c r="AU94" s="117">
        <f>ROUND(AU95+AU96+SUM(AU101:AU106),5)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ROUND(AZ95+AZ96+SUM(AZ101:AZ106),2)</f>
        <v>0</v>
      </c>
      <c r="BA94" s="116">
        <f>ROUND(BA95+BA96+SUM(BA101:BA106),2)</f>
        <v>0</v>
      </c>
      <c r="BB94" s="116">
        <f>ROUND(BB95+BB96+SUM(BB101:BB106),2)</f>
        <v>0</v>
      </c>
      <c r="BC94" s="116">
        <f>ROUND(BC95+BC96+SUM(BC101:BC106),2)</f>
        <v>0</v>
      </c>
      <c r="BD94" s="118">
        <f>ROUND(BD95+BD96+SUM(BD101:BD106),2)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19</v>
      </c>
    </row>
    <row r="95" s="7" customFormat="1" ht="24.75" customHeight="1">
      <c r="A95" s="121" t="s">
        <v>87</v>
      </c>
      <c r="B95" s="122"/>
      <c r="C95" s="123"/>
      <c r="D95" s="124" t="s">
        <v>88</v>
      </c>
      <c r="E95" s="124"/>
      <c r="F95" s="124"/>
      <c r="G95" s="124"/>
      <c r="H95" s="124"/>
      <c r="I95" s="125"/>
      <c r="J95" s="124" t="s">
        <v>89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01 - Stavební připrave...'!J30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90</v>
      </c>
      <c r="AR95" s="128"/>
      <c r="AS95" s="129">
        <v>0</v>
      </c>
      <c r="AT95" s="130">
        <f>ROUND(SUM(AV95:AW95),2)</f>
        <v>0</v>
      </c>
      <c r="AU95" s="131">
        <f>'SO 01 - Stavební připrave...'!P125</f>
        <v>0</v>
      </c>
      <c r="AV95" s="130">
        <f>'SO 01 - Stavební připrave...'!J33</f>
        <v>0</v>
      </c>
      <c r="AW95" s="130">
        <f>'SO 01 - Stavební připrave...'!J34</f>
        <v>0</v>
      </c>
      <c r="AX95" s="130">
        <f>'SO 01 - Stavební připrave...'!J35</f>
        <v>0</v>
      </c>
      <c r="AY95" s="130">
        <f>'SO 01 - Stavební připrave...'!J36</f>
        <v>0</v>
      </c>
      <c r="AZ95" s="130">
        <f>'SO 01 - Stavební připrave...'!F33</f>
        <v>0</v>
      </c>
      <c r="BA95" s="130">
        <f>'SO 01 - Stavební připrave...'!F34</f>
        <v>0</v>
      </c>
      <c r="BB95" s="130">
        <f>'SO 01 - Stavební připrave...'!F35</f>
        <v>0</v>
      </c>
      <c r="BC95" s="130">
        <f>'SO 01 - Stavební připrave...'!F36</f>
        <v>0</v>
      </c>
      <c r="BD95" s="132">
        <f>'SO 01 - Stavební připrave...'!F37</f>
        <v>0</v>
      </c>
      <c r="BE95" s="7"/>
      <c r="BT95" s="133" t="s">
        <v>91</v>
      </c>
      <c r="BV95" s="133" t="s">
        <v>85</v>
      </c>
      <c r="BW95" s="133" t="s">
        <v>92</v>
      </c>
      <c r="BX95" s="133" t="s">
        <v>5</v>
      </c>
      <c r="CL95" s="133" t="s">
        <v>19</v>
      </c>
      <c r="CM95" s="133" t="s">
        <v>93</v>
      </c>
    </row>
    <row r="96" s="7" customFormat="1" ht="16.5" customHeight="1">
      <c r="A96" s="7"/>
      <c r="B96" s="122"/>
      <c r="C96" s="123"/>
      <c r="D96" s="124" t="s">
        <v>94</v>
      </c>
      <c r="E96" s="124"/>
      <c r="F96" s="124"/>
      <c r="G96" s="124"/>
      <c r="H96" s="124"/>
      <c r="I96" s="125"/>
      <c r="J96" s="124" t="s">
        <v>95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34">
        <f>ROUND(AG97+AG100,2)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90</v>
      </c>
      <c r="AR96" s="128"/>
      <c r="AS96" s="129">
        <f>ROUND(AS97+AS100,2)</f>
        <v>0</v>
      </c>
      <c r="AT96" s="130">
        <f>ROUND(SUM(AV96:AW96),2)</f>
        <v>0</v>
      </c>
      <c r="AU96" s="131">
        <f>ROUND(AU97+AU100,5)</f>
        <v>0</v>
      </c>
      <c r="AV96" s="130">
        <f>ROUND(AZ96*L29,2)</f>
        <v>0</v>
      </c>
      <c r="AW96" s="130">
        <f>ROUND(BA96*L30,2)</f>
        <v>0</v>
      </c>
      <c r="AX96" s="130">
        <f>ROUND(BB96*L29,2)</f>
        <v>0</v>
      </c>
      <c r="AY96" s="130">
        <f>ROUND(BC96*L30,2)</f>
        <v>0</v>
      </c>
      <c r="AZ96" s="130">
        <f>ROUND(AZ97+AZ100,2)</f>
        <v>0</v>
      </c>
      <c r="BA96" s="130">
        <f>ROUND(BA97+BA100,2)</f>
        <v>0</v>
      </c>
      <c r="BB96" s="130">
        <f>ROUND(BB97+BB100,2)</f>
        <v>0</v>
      </c>
      <c r="BC96" s="130">
        <f>ROUND(BC97+BC100,2)</f>
        <v>0</v>
      </c>
      <c r="BD96" s="132">
        <f>ROUND(BD97+BD100,2)</f>
        <v>0</v>
      </c>
      <c r="BE96" s="7"/>
      <c r="BS96" s="133" t="s">
        <v>82</v>
      </c>
      <c r="BT96" s="133" t="s">
        <v>91</v>
      </c>
      <c r="BU96" s="133" t="s">
        <v>84</v>
      </c>
      <c r="BV96" s="133" t="s">
        <v>85</v>
      </c>
      <c r="BW96" s="133" t="s">
        <v>96</v>
      </c>
      <c r="BX96" s="133" t="s">
        <v>5</v>
      </c>
      <c r="CL96" s="133" t="s">
        <v>19</v>
      </c>
      <c r="CM96" s="133" t="s">
        <v>93</v>
      </c>
    </row>
    <row r="97" s="4" customFormat="1" ht="23.25" customHeight="1">
      <c r="A97" s="4"/>
      <c r="B97" s="72"/>
      <c r="C97" s="135"/>
      <c r="D97" s="135"/>
      <c r="E97" s="136" t="s">
        <v>97</v>
      </c>
      <c r="F97" s="136"/>
      <c r="G97" s="136"/>
      <c r="H97" s="136"/>
      <c r="I97" s="136"/>
      <c r="J97" s="135"/>
      <c r="K97" s="136" t="s">
        <v>98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ROUND(SUM(AG98:AG99),2)</f>
        <v>0</v>
      </c>
      <c r="AH97" s="135"/>
      <c r="AI97" s="135"/>
      <c r="AJ97" s="135"/>
      <c r="AK97" s="135"/>
      <c r="AL97" s="135"/>
      <c r="AM97" s="135"/>
      <c r="AN97" s="138">
        <f>SUM(AG97,AT97)</f>
        <v>0</v>
      </c>
      <c r="AO97" s="135"/>
      <c r="AP97" s="135"/>
      <c r="AQ97" s="139" t="s">
        <v>99</v>
      </c>
      <c r="AR97" s="74"/>
      <c r="AS97" s="140">
        <f>ROUND(SUM(AS98:AS99),2)</f>
        <v>0</v>
      </c>
      <c r="AT97" s="141">
        <f>ROUND(SUM(AV97:AW97),2)</f>
        <v>0</v>
      </c>
      <c r="AU97" s="142">
        <f>ROUND(SUM(AU98:AU99),5)</f>
        <v>0</v>
      </c>
      <c r="AV97" s="141">
        <f>ROUND(AZ97*L29,2)</f>
        <v>0</v>
      </c>
      <c r="AW97" s="141">
        <f>ROUND(BA97*L30,2)</f>
        <v>0</v>
      </c>
      <c r="AX97" s="141">
        <f>ROUND(BB97*L29,2)</f>
        <v>0</v>
      </c>
      <c r="AY97" s="141">
        <f>ROUND(BC97*L30,2)</f>
        <v>0</v>
      </c>
      <c r="AZ97" s="141">
        <f>ROUND(SUM(AZ98:AZ99),2)</f>
        <v>0</v>
      </c>
      <c r="BA97" s="141">
        <f>ROUND(SUM(BA98:BA99),2)</f>
        <v>0</v>
      </c>
      <c r="BB97" s="141">
        <f>ROUND(SUM(BB98:BB99),2)</f>
        <v>0</v>
      </c>
      <c r="BC97" s="141">
        <f>ROUND(SUM(BC98:BC99),2)</f>
        <v>0</v>
      </c>
      <c r="BD97" s="143">
        <f>ROUND(SUM(BD98:BD99),2)</f>
        <v>0</v>
      </c>
      <c r="BE97" s="4"/>
      <c r="BS97" s="144" t="s">
        <v>82</v>
      </c>
      <c r="BT97" s="144" t="s">
        <v>93</v>
      </c>
      <c r="BV97" s="144" t="s">
        <v>85</v>
      </c>
      <c r="BW97" s="144" t="s">
        <v>100</v>
      </c>
      <c r="BX97" s="144" t="s">
        <v>96</v>
      </c>
      <c r="CL97" s="144" t="s">
        <v>19</v>
      </c>
    </row>
    <row r="98" s="4" customFormat="1" ht="23.25" customHeight="1">
      <c r="A98" s="121" t="s">
        <v>87</v>
      </c>
      <c r="B98" s="72"/>
      <c r="C98" s="135"/>
      <c r="D98" s="135"/>
      <c r="E98" s="135"/>
      <c r="F98" s="136" t="s">
        <v>97</v>
      </c>
      <c r="G98" s="136"/>
      <c r="H98" s="136"/>
      <c r="I98" s="136"/>
      <c r="J98" s="136"/>
      <c r="K98" s="135"/>
      <c r="L98" s="136" t="s">
        <v>98</v>
      </c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8">
        <f>'SO 02.D.1.2 - D.1.2 Venko...'!J32</f>
        <v>0</v>
      </c>
      <c r="AH98" s="135"/>
      <c r="AI98" s="135"/>
      <c r="AJ98" s="135"/>
      <c r="AK98" s="135"/>
      <c r="AL98" s="135"/>
      <c r="AM98" s="135"/>
      <c r="AN98" s="138">
        <f>SUM(AG98,AT98)</f>
        <v>0</v>
      </c>
      <c r="AO98" s="135"/>
      <c r="AP98" s="135"/>
      <c r="AQ98" s="139" t="s">
        <v>99</v>
      </c>
      <c r="AR98" s="74"/>
      <c r="AS98" s="140">
        <v>0</v>
      </c>
      <c r="AT98" s="141">
        <f>ROUND(SUM(AV98:AW98),2)</f>
        <v>0</v>
      </c>
      <c r="AU98" s="142">
        <f>'SO 02.D.1.2 - D.1.2 Venko...'!P132</f>
        <v>0</v>
      </c>
      <c r="AV98" s="141">
        <f>'SO 02.D.1.2 - D.1.2 Venko...'!J35</f>
        <v>0</v>
      </c>
      <c r="AW98" s="141">
        <f>'SO 02.D.1.2 - D.1.2 Venko...'!J36</f>
        <v>0</v>
      </c>
      <c r="AX98" s="141">
        <f>'SO 02.D.1.2 - D.1.2 Venko...'!J37</f>
        <v>0</v>
      </c>
      <c r="AY98" s="141">
        <f>'SO 02.D.1.2 - D.1.2 Venko...'!J38</f>
        <v>0</v>
      </c>
      <c r="AZ98" s="141">
        <f>'SO 02.D.1.2 - D.1.2 Venko...'!F35</f>
        <v>0</v>
      </c>
      <c r="BA98" s="141">
        <f>'SO 02.D.1.2 - D.1.2 Venko...'!F36</f>
        <v>0</v>
      </c>
      <c r="BB98" s="141">
        <f>'SO 02.D.1.2 - D.1.2 Venko...'!F37</f>
        <v>0</v>
      </c>
      <c r="BC98" s="141">
        <f>'SO 02.D.1.2 - D.1.2 Venko...'!F38</f>
        <v>0</v>
      </c>
      <c r="BD98" s="143">
        <f>'SO 02.D.1.2 - D.1.2 Venko...'!F39</f>
        <v>0</v>
      </c>
      <c r="BE98" s="4"/>
      <c r="BT98" s="144" t="s">
        <v>101</v>
      </c>
      <c r="BU98" s="144" t="s">
        <v>102</v>
      </c>
      <c r="BV98" s="144" t="s">
        <v>85</v>
      </c>
      <c r="BW98" s="144" t="s">
        <v>100</v>
      </c>
      <c r="BX98" s="144" t="s">
        <v>96</v>
      </c>
      <c r="CL98" s="144" t="s">
        <v>19</v>
      </c>
    </row>
    <row r="99" s="4" customFormat="1" ht="16.5" customHeight="1">
      <c r="A99" s="121" t="s">
        <v>87</v>
      </c>
      <c r="B99" s="72"/>
      <c r="C99" s="135"/>
      <c r="D99" s="135"/>
      <c r="E99" s="135"/>
      <c r="F99" s="136" t="s">
        <v>103</v>
      </c>
      <c r="G99" s="136"/>
      <c r="H99" s="136"/>
      <c r="I99" s="136"/>
      <c r="J99" s="136"/>
      <c r="K99" s="135"/>
      <c r="L99" s="136" t="s">
        <v>104</v>
      </c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8">
        <f>'D.1.2 - Venkovní kabelové...'!J34</f>
        <v>0</v>
      </c>
      <c r="AH99" s="135"/>
      <c r="AI99" s="135"/>
      <c r="AJ99" s="135"/>
      <c r="AK99" s="135"/>
      <c r="AL99" s="135"/>
      <c r="AM99" s="135"/>
      <c r="AN99" s="138">
        <f>SUM(AG99,AT99)</f>
        <v>0</v>
      </c>
      <c r="AO99" s="135"/>
      <c r="AP99" s="135"/>
      <c r="AQ99" s="139" t="s">
        <v>99</v>
      </c>
      <c r="AR99" s="74"/>
      <c r="AS99" s="140">
        <v>0</v>
      </c>
      <c r="AT99" s="141">
        <f>ROUND(SUM(AV99:AW99),2)</f>
        <v>0</v>
      </c>
      <c r="AU99" s="142">
        <f>'D.1.2 - Venkovní kabelové...'!P128</f>
        <v>0</v>
      </c>
      <c r="AV99" s="141">
        <f>'D.1.2 - Venkovní kabelové...'!J37</f>
        <v>0</v>
      </c>
      <c r="AW99" s="141">
        <f>'D.1.2 - Venkovní kabelové...'!J38</f>
        <v>0</v>
      </c>
      <c r="AX99" s="141">
        <f>'D.1.2 - Venkovní kabelové...'!J39</f>
        <v>0</v>
      </c>
      <c r="AY99" s="141">
        <f>'D.1.2 - Venkovní kabelové...'!J40</f>
        <v>0</v>
      </c>
      <c r="AZ99" s="141">
        <f>'D.1.2 - Venkovní kabelové...'!F37</f>
        <v>0</v>
      </c>
      <c r="BA99" s="141">
        <f>'D.1.2 - Venkovní kabelové...'!F38</f>
        <v>0</v>
      </c>
      <c r="BB99" s="141">
        <f>'D.1.2 - Venkovní kabelové...'!F39</f>
        <v>0</v>
      </c>
      <c r="BC99" s="141">
        <f>'D.1.2 - Venkovní kabelové...'!F40</f>
        <v>0</v>
      </c>
      <c r="BD99" s="143">
        <f>'D.1.2 - Venkovní kabelové...'!F41</f>
        <v>0</v>
      </c>
      <c r="BE99" s="4"/>
      <c r="BT99" s="144" t="s">
        <v>101</v>
      </c>
      <c r="BV99" s="144" t="s">
        <v>85</v>
      </c>
      <c r="BW99" s="144" t="s">
        <v>105</v>
      </c>
      <c r="BX99" s="144" t="s">
        <v>100</v>
      </c>
      <c r="CL99" s="144" t="s">
        <v>1</v>
      </c>
    </row>
    <row r="100" s="4" customFormat="1" ht="23.25" customHeight="1">
      <c r="A100" s="121" t="s">
        <v>87</v>
      </c>
      <c r="B100" s="72"/>
      <c r="C100" s="135"/>
      <c r="D100" s="135"/>
      <c r="E100" s="136" t="s">
        <v>106</v>
      </c>
      <c r="F100" s="136"/>
      <c r="G100" s="136"/>
      <c r="H100" s="136"/>
      <c r="I100" s="136"/>
      <c r="J100" s="135"/>
      <c r="K100" s="136" t="s">
        <v>107</v>
      </c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8">
        <f>'SO 02.D.1.3 - D.1.3 Podch...'!J32</f>
        <v>0</v>
      </c>
      <c r="AH100" s="135"/>
      <c r="AI100" s="135"/>
      <c r="AJ100" s="135"/>
      <c r="AK100" s="135"/>
      <c r="AL100" s="135"/>
      <c r="AM100" s="135"/>
      <c r="AN100" s="138">
        <f>SUM(AG100,AT100)</f>
        <v>0</v>
      </c>
      <c r="AO100" s="135"/>
      <c r="AP100" s="135"/>
      <c r="AQ100" s="139" t="s">
        <v>99</v>
      </c>
      <c r="AR100" s="74"/>
      <c r="AS100" s="140">
        <v>0</v>
      </c>
      <c r="AT100" s="141">
        <f>ROUND(SUM(AV100:AW100),2)</f>
        <v>0</v>
      </c>
      <c r="AU100" s="142">
        <f>'SO 02.D.1.3 - D.1.3 Podch...'!P131</f>
        <v>0</v>
      </c>
      <c r="AV100" s="141">
        <f>'SO 02.D.1.3 - D.1.3 Podch...'!J35</f>
        <v>0</v>
      </c>
      <c r="AW100" s="141">
        <f>'SO 02.D.1.3 - D.1.3 Podch...'!J36</f>
        <v>0</v>
      </c>
      <c r="AX100" s="141">
        <f>'SO 02.D.1.3 - D.1.3 Podch...'!J37</f>
        <v>0</v>
      </c>
      <c r="AY100" s="141">
        <f>'SO 02.D.1.3 - D.1.3 Podch...'!J38</f>
        <v>0</v>
      </c>
      <c r="AZ100" s="141">
        <f>'SO 02.D.1.3 - D.1.3 Podch...'!F35</f>
        <v>0</v>
      </c>
      <c r="BA100" s="141">
        <f>'SO 02.D.1.3 - D.1.3 Podch...'!F36</f>
        <v>0</v>
      </c>
      <c r="BB100" s="141">
        <f>'SO 02.D.1.3 - D.1.3 Podch...'!F37</f>
        <v>0</v>
      </c>
      <c r="BC100" s="141">
        <f>'SO 02.D.1.3 - D.1.3 Podch...'!F38</f>
        <v>0</v>
      </c>
      <c r="BD100" s="143">
        <f>'SO 02.D.1.3 - D.1.3 Podch...'!F39</f>
        <v>0</v>
      </c>
      <c r="BE100" s="4"/>
      <c r="BT100" s="144" t="s">
        <v>93</v>
      </c>
      <c r="BV100" s="144" t="s">
        <v>85</v>
      </c>
      <c r="BW100" s="144" t="s">
        <v>108</v>
      </c>
      <c r="BX100" s="144" t="s">
        <v>96</v>
      </c>
      <c r="CL100" s="144" t="s">
        <v>19</v>
      </c>
    </row>
    <row r="101" s="7" customFormat="1" ht="16.5" customHeight="1">
      <c r="A101" s="121" t="s">
        <v>87</v>
      </c>
      <c r="B101" s="122"/>
      <c r="C101" s="123"/>
      <c r="D101" s="124" t="s">
        <v>109</v>
      </c>
      <c r="E101" s="124"/>
      <c r="F101" s="124"/>
      <c r="G101" s="124"/>
      <c r="H101" s="124"/>
      <c r="I101" s="125"/>
      <c r="J101" s="124" t="s">
        <v>110</v>
      </c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6">
        <f>'SO 03 - Zpevněné plochy'!J30</f>
        <v>0</v>
      </c>
      <c r="AH101" s="125"/>
      <c r="AI101" s="125"/>
      <c r="AJ101" s="125"/>
      <c r="AK101" s="125"/>
      <c r="AL101" s="125"/>
      <c r="AM101" s="125"/>
      <c r="AN101" s="126">
        <f>SUM(AG101,AT101)</f>
        <v>0</v>
      </c>
      <c r="AO101" s="125"/>
      <c r="AP101" s="125"/>
      <c r="AQ101" s="127" t="s">
        <v>90</v>
      </c>
      <c r="AR101" s="128"/>
      <c r="AS101" s="129">
        <v>0</v>
      </c>
      <c r="AT101" s="130">
        <f>ROUND(SUM(AV101:AW101),2)</f>
        <v>0</v>
      </c>
      <c r="AU101" s="131">
        <f>'SO 03 - Zpevněné plochy'!P121</f>
        <v>0</v>
      </c>
      <c r="AV101" s="130">
        <f>'SO 03 - Zpevněné plochy'!J33</f>
        <v>0</v>
      </c>
      <c r="AW101" s="130">
        <f>'SO 03 - Zpevněné plochy'!J34</f>
        <v>0</v>
      </c>
      <c r="AX101" s="130">
        <f>'SO 03 - Zpevněné plochy'!J35</f>
        <v>0</v>
      </c>
      <c r="AY101" s="130">
        <f>'SO 03 - Zpevněné plochy'!J36</f>
        <v>0</v>
      </c>
      <c r="AZ101" s="130">
        <f>'SO 03 - Zpevněné plochy'!F33</f>
        <v>0</v>
      </c>
      <c r="BA101" s="130">
        <f>'SO 03 - Zpevněné plochy'!F34</f>
        <v>0</v>
      </c>
      <c r="BB101" s="130">
        <f>'SO 03 - Zpevněné plochy'!F35</f>
        <v>0</v>
      </c>
      <c r="BC101" s="130">
        <f>'SO 03 - Zpevněné plochy'!F36</f>
        <v>0</v>
      </c>
      <c r="BD101" s="132">
        <f>'SO 03 - Zpevněné plochy'!F37</f>
        <v>0</v>
      </c>
      <c r="BE101" s="7"/>
      <c r="BT101" s="133" t="s">
        <v>91</v>
      </c>
      <c r="BV101" s="133" t="s">
        <v>85</v>
      </c>
      <c r="BW101" s="133" t="s">
        <v>111</v>
      </c>
      <c r="BX101" s="133" t="s">
        <v>5</v>
      </c>
      <c r="CL101" s="133" t="s">
        <v>19</v>
      </c>
      <c r="CM101" s="133" t="s">
        <v>93</v>
      </c>
    </row>
    <row r="102" s="7" customFormat="1" ht="16.5" customHeight="1">
      <c r="A102" s="121" t="s">
        <v>87</v>
      </c>
      <c r="B102" s="122"/>
      <c r="C102" s="123"/>
      <c r="D102" s="124" t="s">
        <v>112</v>
      </c>
      <c r="E102" s="124"/>
      <c r="F102" s="124"/>
      <c r="G102" s="124"/>
      <c r="H102" s="124"/>
      <c r="I102" s="125"/>
      <c r="J102" s="124" t="s">
        <v>113</v>
      </c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6">
        <f>'SO 04 - Stavební elektroi...'!J30</f>
        <v>0</v>
      </c>
      <c r="AH102" s="125"/>
      <c r="AI102" s="125"/>
      <c r="AJ102" s="125"/>
      <c r="AK102" s="125"/>
      <c r="AL102" s="125"/>
      <c r="AM102" s="125"/>
      <c r="AN102" s="126">
        <f>SUM(AG102,AT102)</f>
        <v>0</v>
      </c>
      <c r="AO102" s="125"/>
      <c r="AP102" s="125"/>
      <c r="AQ102" s="127" t="s">
        <v>90</v>
      </c>
      <c r="AR102" s="128"/>
      <c r="AS102" s="129">
        <v>0</v>
      </c>
      <c r="AT102" s="130">
        <f>ROUND(SUM(AV102:AW102),2)</f>
        <v>0</v>
      </c>
      <c r="AU102" s="131">
        <f>'SO 04 - Stavební elektroi...'!P118</f>
        <v>0</v>
      </c>
      <c r="AV102" s="130">
        <f>'SO 04 - Stavební elektroi...'!J33</f>
        <v>0</v>
      </c>
      <c r="AW102" s="130">
        <f>'SO 04 - Stavební elektroi...'!J34</f>
        <v>0</v>
      </c>
      <c r="AX102" s="130">
        <f>'SO 04 - Stavební elektroi...'!J35</f>
        <v>0</v>
      </c>
      <c r="AY102" s="130">
        <f>'SO 04 - Stavební elektroi...'!J36</f>
        <v>0</v>
      </c>
      <c r="AZ102" s="130">
        <f>'SO 04 - Stavební elektroi...'!F33</f>
        <v>0</v>
      </c>
      <c r="BA102" s="130">
        <f>'SO 04 - Stavební elektroi...'!F34</f>
        <v>0</v>
      </c>
      <c r="BB102" s="130">
        <f>'SO 04 - Stavební elektroi...'!F35</f>
        <v>0</v>
      </c>
      <c r="BC102" s="130">
        <f>'SO 04 - Stavební elektroi...'!F36</f>
        <v>0</v>
      </c>
      <c r="BD102" s="132">
        <f>'SO 04 - Stavební elektroi...'!F37</f>
        <v>0</v>
      </c>
      <c r="BE102" s="7"/>
      <c r="BT102" s="133" t="s">
        <v>91</v>
      </c>
      <c r="BV102" s="133" t="s">
        <v>85</v>
      </c>
      <c r="BW102" s="133" t="s">
        <v>114</v>
      </c>
      <c r="BX102" s="133" t="s">
        <v>5</v>
      </c>
      <c r="CL102" s="133" t="s">
        <v>19</v>
      </c>
      <c r="CM102" s="133" t="s">
        <v>93</v>
      </c>
    </row>
    <row r="103" s="7" customFormat="1" ht="16.5" customHeight="1">
      <c r="A103" s="121" t="s">
        <v>87</v>
      </c>
      <c r="B103" s="122"/>
      <c r="C103" s="123"/>
      <c r="D103" s="124" t="s">
        <v>115</v>
      </c>
      <c r="E103" s="124"/>
      <c r="F103" s="124"/>
      <c r="G103" s="124"/>
      <c r="H103" s="124"/>
      <c r="I103" s="125"/>
      <c r="J103" s="124" t="s">
        <v>116</v>
      </c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6">
        <f>'PS 01 - Strojně technolog...'!J30</f>
        <v>0</v>
      </c>
      <c r="AH103" s="125"/>
      <c r="AI103" s="125"/>
      <c r="AJ103" s="125"/>
      <c r="AK103" s="125"/>
      <c r="AL103" s="125"/>
      <c r="AM103" s="125"/>
      <c r="AN103" s="126">
        <f>SUM(AG103,AT103)</f>
        <v>0</v>
      </c>
      <c r="AO103" s="125"/>
      <c r="AP103" s="125"/>
      <c r="AQ103" s="127" t="s">
        <v>90</v>
      </c>
      <c r="AR103" s="128"/>
      <c r="AS103" s="129">
        <v>0</v>
      </c>
      <c r="AT103" s="130">
        <f>ROUND(SUM(AV103:AW103),2)</f>
        <v>0</v>
      </c>
      <c r="AU103" s="131">
        <f>'PS 01 - Strojně technolog...'!P119</f>
        <v>0</v>
      </c>
      <c r="AV103" s="130">
        <f>'PS 01 - Strojně technolog...'!J33</f>
        <v>0</v>
      </c>
      <c r="AW103" s="130">
        <f>'PS 01 - Strojně technolog...'!J34</f>
        <v>0</v>
      </c>
      <c r="AX103" s="130">
        <f>'PS 01 - Strojně technolog...'!J35</f>
        <v>0</v>
      </c>
      <c r="AY103" s="130">
        <f>'PS 01 - Strojně technolog...'!J36</f>
        <v>0</v>
      </c>
      <c r="AZ103" s="130">
        <f>'PS 01 - Strojně technolog...'!F33</f>
        <v>0</v>
      </c>
      <c r="BA103" s="130">
        <f>'PS 01 - Strojně technolog...'!F34</f>
        <v>0</v>
      </c>
      <c r="BB103" s="130">
        <f>'PS 01 - Strojně technolog...'!F35</f>
        <v>0</v>
      </c>
      <c r="BC103" s="130">
        <f>'PS 01 - Strojně technolog...'!F36</f>
        <v>0</v>
      </c>
      <c r="BD103" s="132">
        <f>'PS 01 - Strojně technolog...'!F37</f>
        <v>0</v>
      </c>
      <c r="BE103" s="7"/>
      <c r="BT103" s="133" t="s">
        <v>91</v>
      </c>
      <c r="BV103" s="133" t="s">
        <v>85</v>
      </c>
      <c r="BW103" s="133" t="s">
        <v>117</v>
      </c>
      <c r="BX103" s="133" t="s">
        <v>5</v>
      </c>
      <c r="CL103" s="133" t="s">
        <v>19</v>
      </c>
      <c r="CM103" s="133" t="s">
        <v>93</v>
      </c>
    </row>
    <row r="104" s="7" customFormat="1" ht="16.5" customHeight="1">
      <c r="A104" s="121" t="s">
        <v>87</v>
      </c>
      <c r="B104" s="122"/>
      <c r="C104" s="123"/>
      <c r="D104" s="124" t="s">
        <v>118</v>
      </c>
      <c r="E104" s="124"/>
      <c r="F104" s="124"/>
      <c r="G104" s="124"/>
      <c r="H104" s="124"/>
      <c r="I104" s="125"/>
      <c r="J104" s="124" t="s">
        <v>119</v>
      </c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6">
        <f>'PS 02 - Silnoproudé rozvody'!J30</f>
        <v>0</v>
      </c>
      <c r="AH104" s="125"/>
      <c r="AI104" s="125"/>
      <c r="AJ104" s="125"/>
      <c r="AK104" s="125"/>
      <c r="AL104" s="125"/>
      <c r="AM104" s="125"/>
      <c r="AN104" s="126">
        <f>SUM(AG104,AT104)</f>
        <v>0</v>
      </c>
      <c r="AO104" s="125"/>
      <c r="AP104" s="125"/>
      <c r="AQ104" s="127" t="s">
        <v>90</v>
      </c>
      <c r="AR104" s="128"/>
      <c r="AS104" s="129">
        <v>0</v>
      </c>
      <c r="AT104" s="130">
        <f>ROUND(SUM(AV104:AW104),2)</f>
        <v>0</v>
      </c>
      <c r="AU104" s="131">
        <f>'PS 02 - Silnoproudé rozvody'!P117</f>
        <v>0</v>
      </c>
      <c r="AV104" s="130">
        <f>'PS 02 - Silnoproudé rozvody'!J33</f>
        <v>0</v>
      </c>
      <c r="AW104" s="130">
        <f>'PS 02 - Silnoproudé rozvody'!J34</f>
        <v>0</v>
      </c>
      <c r="AX104" s="130">
        <f>'PS 02 - Silnoproudé rozvody'!J35</f>
        <v>0</v>
      </c>
      <c r="AY104" s="130">
        <f>'PS 02 - Silnoproudé rozvody'!J36</f>
        <v>0</v>
      </c>
      <c r="AZ104" s="130">
        <f>'PS 02 - Silnoproudé rozvody'!F33</f>
        <v>0</v>
      </c>
      <c r="BA104" s="130">
        <f>'PS 02 - Silnoproudé rozvody'!F34</f>
        <v>0</v>
      </c>
      <c r="BB104" s="130">
        <f>'PS 02 - Silnoproudé rozvody'!F35</f>
        <v>0</v>
      </c>
      <c r="BC104" s="130">
        <f>'PS 02 - Silnoproudé rozvody'!F36</f>
        <v>0</v>
      </c>
      <c r="BD104" s="132">
        <f>'PS 02 - Silnoproudé rozvody'!F37</f>
        <v>0</v>
      </c>
      <c r="BE104" s="7"/>
      <c r="BT104" s="133" t="s">
        <v>91</v>
      </c>
      <c r="BV104" s="133" t="s">
        <v>85</v>
      </c>
      <c r="BW104" s="133" t="s">
        <v>120</v>
      </c>
      <c r="BX104" s="133" t="s">
        <v>5</v>
      </c>
      <c r="CL104" s="133" t="s">
        <v>19</v>
      </c>
      <c r="CM104" s="133" t="s">
        <v>93</v>
      </c>
    </row>
    <row r="105" s="7" customFormat="1" ht="24.75" customHeight="1">
      <c r="A105" s="121" t="s">
        <v>87</v>
      </c>
      <c r="B105" s="122"/>
      <c r="C105" s="123"/>
      <c r="D105" s="124" t="s">
        <v>121</v>
      </c>
      <c r="E105" s="124"/>
      <c r="F105" s="124"/>
      <c r="G105" s="124"/>
      <c r="H105" s="124"/>
      <c r="I105" s="125"/>
      <c r="J105" s="124" t="s">
        <v>122</v>
      </c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6">
        <f>'PS 03 - Měření a regulace...'!J30</f>
        <v>0</v>
      </c>
      <c r="AH105" s="125"/>
      <c r="AI105" s="125"/>
      <c r="AJ105" s="125"/>
      <c r="AK105" s="125"/>
      <c r="AL105" s="125"/>
      <c r="AM105" s="125"/>
      <c r="AN105" s="126">
        <f>SUM(AG105,AT105)</f>
        <v>0</v>
      </c>
      <c r="AO105" s="125"/>
      <c r="AP105" s="125"/>
      <c r="AQ105" s="127" t="s">
        <v>90</v>
      </c>
      <c r="AR105" s="128"/>
      <c r="AS105" s="129">
        <v>0</v>
      </c>
      <c r="AT105" s="130">
        <f>ROUND(SUM(AV105:AW105),2)</f>
        <v>0</v>
      </c>
      <c r="AU105" s="131">
        <f>'PS 03 - Měření a regulace...'!P117</f>
        <v>0</v>
      </c>
      <c r="AV105" s="130">
        <f>'PS 03 - Měření a regulace...'!J33</f>
        <v>0</v>
      </c>
      <c r="AW105" s="130">
        <f>'PS 03 - Měření a regulace...'!J34</f>
        <v>0</v>
      </c>
      <c r="AX105" s="130">
        <f>'PS 03 - Měření a regulace...'!J35</f>
        <v>0</v>
      </c>
      <c r="AY105" s="130">
        <f>'PS 03 - Měření a regulace...'!J36</f>
        <v>0</v>
      </c>
      <c r="AZ105" s="130">
        <f>'PS 03 - Měření a regulace...'!F33</f>
        <v>0</v>
      </c>
      <c r="BA105" s="130">
        <f>'PS 03 - Měření a regulace...'!F34</f>
        <v>0</v>
      </c>
      <c r="BB105" s="130">
        <f>'PS 03 - Měření a regulace...'!F35</f>
        <v>0</v>
      </c>
      <c r="BC105" s="130">
        <f>'PS 03 - Měření a regulace...'!F36</f>
        <v>0</v>
      </c>
      <c r="BD105" s="132">
        <f>'PS 03 - Měření a regulace...'!F37</f>
        <v>0</v>
      </c>
      <c r="BE105" s="7"/>
      <c r="BT105" s="133" t="s">
        <v>91</v>
      </c>
      <c r="BV105" s="133" t="s">
        <v>85</v>
      </c>
      <c r="BW105" s="133" t="s">
        <v>123</v>
      </c>
      <c r="BX105" s="133" t="s">
        <v>5</v>
      </c>
      <c r="CL105" s="133" t="s">
        <v>19</v>
      </c>
      <c r="CM105" s="133" t="s">
        <v>93</v>
      </c>
    </row>
    <row r="106" s="7" customFormat="1" ht="16.5" customHeight="1">
      <c r="A106" s="121" t="s">
        <v>87</v>
      </c>
      <c r="B106" s="122"/>
      <c r="C106" s="123"/>
      <c r="D106" s="124" t="s">
        <v>124</v>
      </c>
      <c r="E106" s="124"/>
      <c r="F106" s="124"/>
      <c r="G106" s="124"/>
      <c r="H106" s="124"/>
      <c r="I106" s="125"/>
      <c r="J106" s="124" t="s">
        <v>125</v>
      </c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6">
        <f>'VRN - Vedlejší rozpočtové...'!J30</f>
        <v>0</v>
      </c>
      <c r="AH106" s="125"/>
      <c r="AI106" s="125"/>
      <c r="AJ106" s="125"/>
      <c r="AK106" s="125"/>
      <c r="AL106" s="125"/>
      <c r="AM106" s="125"/>
      <c r="AN106" s="126">
        <f>SUM(AG106,AT106)</f>
        <v>0</v>
      </c>
      <c r="AO106" s="125"/>
      <c r="AP106" s="125"/>
      <c r="AQ106" s="127" t="s">
        <v>90</v>
      </c>
      <c r="AR106" s="128"/>
      <c r="AS106" s="145">
        <v>0</v>
      </c>
      <c r="AT106" s="146">
        <f>ROUND(SUM(AV106:AW106),2)</f>
        <v>0</v>
      </c>
      <c r="AU106" s="147">
        <f>'VRN - Vedlejší rozpočtové...'!P123</f>
        <v>0</v>
      </c>
      <c r="AV106" s="146">
        <f>'VRN - Vedlejší rozpočtové...'!J33</f>
        <v>0</v>
      </c>
      <c r="AW106" s="146">
        <f>'VRN - Vedlejší rozpočtové...'!J34</f>
        <v>0</v>
      </c>
      <c r="AX106" s="146">
        <f>'VRN - Vedlejší rozpočtové...'!J35</f>
        <v>0</v>
      </c>
      <c r="AY106" s="146">
        <f>'VRN - Vedlejší rozpočtové...'!J36</f>
        <v>0</v>
      </c>
      <c r="AZ106" s="146">
        <f>'VRN - Vedlejší rozpočtové...'!F33</f>
        <v>0</v>
      </c>
      <c r="BA106" s="146">
        <f>'VRN - Vedlejší rozpočtové...'!F34</f>
        <v>0</v>
      </c>
      <c r="BB106" s="146">
        <f>'VRN - Vedlejší rozpočtové...'!F35</f>
        <v>0</v>
      </c>
      <c r="BC106" s="146">
        <f>'VRN - Vedlejší rozpočtové...'!F36</f>
        <v>0</v>
      </c>
      <c r="BD106" s="148">
        <f>'VRN - Vedlejší rozpočtové...'!F37</f>
        <v>0</v>
      </c>
      <c r="BE106" s="7"/>
      <c r="BT106" s="133" t="s">
        <v>91</v>
      </c>
      <c r="BV106" s="133" t="s">
        <v>85</v>
      </c>
      <c r="BW106" s="133" t="s">
        <v>126</v>
      </c>
      <c r="BX106" s="133" t="s">
        <v>5</v>
      </c>
      <c r="CL106" s="133" t="s">
        <v>19</v>
      </c>
      <c r="CM106" s="133" t="s">
        <v>93</v>
      </c>
    </row>
    <row r="107" s="2" customFormat="1" ht="30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6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</row>
    <row r="108" s="2" customFormat="1" ht="6.96" customHeight="1">
      <c r="A108" s="40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46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</row>
  </sheetData>
  <sheetProtection sheet="1" formatColumns="0" formatRows="0" objects="1" scenarios="1" spinCount="100000" saltValue="Gel6LFaNROUbmJp21SW8N5Mx82HgD61ijoGPGuU5m8uxdxjDJvkuX/+igdtx3EthFLbw0Zp+DBw8jZfu7nccbw==" hashValue="cKgwEYAq3qzSkzXBSN+Lgz8mJMcm27IqH+iWDmk7t3jZ1dCt4u53zLzpkheYS1vWThtdsRoMO5gKbqZ6eFXQeQ==" algorithmName="SHA-512" password="CC35"/>
  <mergeCells count="86">
    <mergeCell ref="C92:G92"/>
    <mergeCell ref="D104:H104"/>
    <mergeCell ref="D103:H103"/>
    <mergeCell ref="D96:H96"/>
    <mergeCell ref="D95:H95"/>
    <mergeCell ref="D102:H102"/>
    <mergeCell ref="D101:H101"/>
    <mergeCell ref="E100:I100"/>
    <mergeCell ref="E97:I97"/>
    <mergeCell ref="F99:J99"/>
    <mergeCell ref="F98:J98"/>
    <mergeCell ref="I92:AF92"/>
    <mergeCell ref="J101:AF101"/>
    <mergeCell ref="J102:AF102"/>
    <mergeCell ref="J95:AF95"/>
    <mergeCell ref="J103:AF103"/>
    <mergeCell ref="J96:AF96"/>
    <mergeCell ref="J104:AF104"/>
    <mergeCell ref="K100:AF100"/>
    <mergeCell ref="K97:AF97"/>
    <mergeCell ref="L99:AF99"/>
    <mergeCell ref="L98:AF98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7:AM97"/>
    <mergeCell ref="AG92:AM92"/>
    <mergeCell ref="AG101:AM101"/>
    <mergeCell ref="AG95:AM95"/>
    <mergeCell ref="AG100:AM100"/>
    <mergeCell ref="AG102:AM102"/>
    <mergeCell ref="AG103:AM103"/>
    <mergeCell ref="AG99:AM99"/>
    <mergeCell ref="AG96:AM96"/>
    <mergeCell ref="AG104:AM104"/>
    <mergeCell ref="AG98:AM98"/>
    <mergeCell ref="AM87:AN87"/>
    <mergeCell ref="AM89:AP89"/>
    <mergeCell ref="AM90:AP90"/>
    <mergeCell ref="AN104:AP104"/>
    <mergeCell ref="AN102:AP102"/>
    <mergeCell ref="AN103:AP103"/>
    <mergeCell ref="AN101:AP101"/>
    <mergeCell ref="AN97:AP97"/>
    <mergeCell ref="AN100:AP100"/>
    <mergeCell ref="AN95:AP95"/>
    <mergeCell ref="AN99:AP99"/>
    <mergeCell ref="AN96:AP96"/>
    <mergeCell ref="AN92:AP92"/>
    <mergeCell ref="AN98:AP98"/>
    <mergeCell ref="AS89:AT91"/>
    <mergeCell ref="AN105:AP105"/>
    <mergeCell ref="AG105:AM105"/>
    <mergeCell ref="AN106:AP106"/>
    <mergeCell ref="AG106:AM106"/>
    <mergeCell ref="AN94:AP94"/>
  </mergeCells>
  <hyperlinks>
    <hyperlink ref="A95" location="'SO 01 - Stavební připrave...'!C2" display="/"/>
    <hyperlink ref="A98" location="'SO 02.D.1.2 - D.1.2 Venko...'!C2" display="/"/>
    <hyperlink ref="A99" location="'D.1.2 - Venkovní kabelové...'!C2" display="/"/>
    <hyperlink ref="A100" location="'SO 02.D.1.3 - D.1.3 Podch...'!C2" display="/"/>
    <hyperlink ref="A101" location="'SO 03 - Zpevněné plochy'!C2" display="/"/>
    <hyperlink ref="A102" location="'SO 04 - Stavební elektroi...'!C2" display="/"/>
    <hyperlink ref="A103" location="'PS 01 - Strojně technolog...'!C2" display="/"/>
    <hyperlink ref="A104" location="'PS 02 - Silnoproudé rozvody'!C2" display="/"/>
    <hyperlink ref="A105" location="'PS 03 - Měření a regulace...'!C2" display="/"/>
    <hyperlink ref="A10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1688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1603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ROUND(J117,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ROUND((SUM(BE117:BE147)),  2)</f>
        <v>0</v>
      </c>
      <c r="G33" s="40"/>
      <c r="H33" s="40"/>
      <c r="I33" s="169">
        <v>0.20999999999999999</v>
      </c>
      <c r="J33" s="168">
        <f>ROUND(((SUM(BE117:BE147))*I33),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ROUND((SUM(BF117:BF147)),  2)</f>
        <v>0</v>
      </c>
      <c r="G34" s="40"/>
      <c r="H34" s="40"/>
      <c r="I34" s="169">
        <v>0.14999999999999999</v>
      </c>
      <c r="J34" s="168">
        <f>ROUND(((SUM(BF117:BF147))*I34),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ROUND((SUM(BG117:BG147)),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ROUND((SUM(BH117:BH147)),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ROUND((SUM(BI117:BI147)),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PS 03 - Měření a regulace, automatizovaný systém řízení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Jaroslav Tomko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J117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1605</v>
      </c>
      <c r="E96" s="196"/>
      <c r="F96" s="196"/>
      <c r="G96" s="196"/>
      <c r="H96" s="196"/>
      <c r="I96" s="196"/>
      <c r="J96" s="197">
        <f>J118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93"/>
      <c r="C97" s="194"/>
      <c r="D97" s="195" t="s">
        <v>1607</v>
      </c>
      <c r="E97" s="196"/>
      <c r="F97" s="196"/>
      <c r="G97" s="196"/>
      <c r="H97" s="196"/>
      <c r="I97" s="196"/>
      <c r="J97" s="197">
        <f>J121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68"/>
      <c r="C99" s="69"/>
      <c r="D99" s="69"/>
      <c r="E99" s="69"/>
      <c r="F99" s="69"/>
      <c r="G99" s="69"/>
      <c r="H99" s="69"/>
      <c r="I99" s="69"/>
      <c r="J99" s="69"/>
      <c r="K99" s="69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3" s="2" customFormat="1" ht="6.96" customHeight="1">
      <c r="A103" s="40"/>
      <c r="B103" s="70"/>
      <c r="C103" s="71"/>
      <c r="D103" s="71"/>
      <c r="E103" s="71"/>
      <c r="F103" s="71"/>
      <c r="G103" s="71"/>
      <c r="H103" s="71"/>
      <c r="I103" s="71"/>
      <c r="J103" s="71"/>
      <c r="K103" s="71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4.96" customHeight="1">
      <c r="A104" s="40"/>
      <c r="B104" s="41"/>
      <c r="C104" s="24" t="s">
        <v>145</v>
      </c>
      <c r="D104" s="42"/>
      <c r="E104" s="42"/>
      <c r="F104" s="42"/>
      <c r="G104" s="42"/>
      <c r="H104" s="42"/>
      <c r="I104" s="42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2" customHeight="1">
      <c r="A106" s="40"/>
      <c r="B106" s="41"/>
      <c r="C106" s="33" t="s">
        <v>16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6.5" customHeight="1">
      <c r="A107" s="40"/>
      <c r="B107" s="41"/>
      <c r="C107" s="42"/>
      <c r="D107" s="42"/>
      <c r="E107" s="188" t="str">
        <f>E7</f>
        <v>Biometan, využití kalového plynu na ÚČOV Praha</v>
      </c>
      <c r="F107" s="33"/>
      <c r="G107" s="33"/>
      <c r="H107" s="33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128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78" t="str">
        <f>E9</f>
        <v>PS 03 - Měření a regulace, automatizovaný systém řízení</v>
      </c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22</v>
      </c>
      <c r="D111" s="42"/>
      <c r="E111" s="42"/>
      <c r="F111" s="28" t="str">
        <f>F12</f>
        <v>Praha</v>
      </c>
      <c r="G111" s="42"/>
      <c r="H111" s="42"/>
      <c r="I111" s="33" t="s">
        <v>24</v>
      </c>
      <c r="J111" s="81" t="str">
        <f>IF(J12="","",J12)</f>
        <v>11. 3. 2021</v>
      </c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25.65" customHeight="1">
      <c r="A113" s="40"/>
      <c r="B113" s="41"/>
      <c r="C113" s="33" t="s">
        <v>30</v>
      </c>
      <c r="D113" s="42"/>
      <c r="E113" s="42"/>
      <c r="F113" s="28" t="str">
        <f>E15</f>
        <v>Pražská vodohospodářská společnost a.s.</v>
      </c>
      <c r="G113" s="42"/>
      <c r="H113" s="42"/>
      <c r="I113" s="33" t="s">
        <v>36</v>
      </c>
      <c r="J113" s="38" t="str">
        <f>E21</f>
        <v>AQUA PROCON s.r.o.</v>
      </c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5.15" customHeight="1">
      <c r="A114" s="40"/>
      <c r="B114" s="41"/>
      <c r="C114" s="33" t="s">
        <v>34</v>
      </c>
      <c r="D114" s="42"/>
      <c r="E114" s="42"/>
      <c r="F114" s="28" t="str">
        <f>IF(E18="","",E18)</f>
        <v>Vyplň údaj</v>
      </c>
      <c r="G114" s="42"/>
      <c r="H114" s="42"/>
      <c r="I114" s="33" t="s">
        <v>39</v>
      </c>
      <c r="J114" s="38" t="str">
        <f>E24</f>
        <v>Jaroslav Tomko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0.32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11" customFormat="1" ht="29.28" customHeight="1">
      <c r="A116" s="204"/>
      <c r="B116" s="205"/>
      <c r="C116" s="206" t="s">
        <v>146</v>
      </c>
      <c r="D116" s="207" t="s">
        <v>68</v>
      </c>
      <c r="E116" s="207" t="s">
        <v>64</v>
      </c>
      <c r="F116" s="207" t="s">
        <v>65</v>
      </c>
      <c r="G116" s="207" t="s">
        <v>147</v>
      </c>
      <c r="H116" s="207" t="s">
        <v>148</v>
      </c>
      <c r="I116" s="207" t="s">
        <v>149</v>
      </c>
      <c r="J116" s="207" t="s">
        <v>132</v>
      </c>
      <c r="K116" s="208" t="s">
        <v>150</v>
      </c>
      <c r="L116" s="209"/>
      <c r="M116" s="102" t="s">
        <v>1</v>
      </c>
      <c r="N116" s="103" t="s">
        <v>47</v>
      </c>
      <c r="O116" s="103" t="s">
        <v>151</v>
      </c>
      <c r="P116" s="103" t="s">
        <v>152</v>
      </c>
      <c r="Q116" s="103" t="s">
        <v>153</v>
      </c>
      <c r="R116" s="103" t="s">
        <v>154</v>
      </c>
      <c r="S116" s="103" t="s">
        <v>155</v>
      </c>
      <c r="T116" s="104" t="s">
        <v>156</v>
      </c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</row>
    <row r="117" s="2" customFormat="1" ht="22.8" customHeight="1">
      <c r="A117" s="40"/>
      <c r="B117" s="41"/>
      <c r="C117" s="109" t="s">
        <v>157</v>
      </c>
      <c r="D117" s="42"/>
      <c r="E117" s="42"/>
      <c r="F117" s="42"/>
      <c r="G117" s="42"/>
      <c r="H117" s="42"/>
      <c r="I117" s="42"/>
      <c r="J117" s="210">
        <f>BK117</f>
        <v>0</v>
      </c>
      <c r="K117" s="42"/>
      <c r="L117" s="46"/>
      <c r="M117" s="105"/>
      <c r="N117" s="211"/>
      <c r="O117" s="106"/>
      <c r="P117" s="212">
        <f>P118+P121</f>
        <v>0</v>
      </c>
      <c r="Q117" s="106"/>
      <c r="R117" s="212">
        <f>R118+R121</f>
        <v>0</v>
      </c>
      <c r="S117" s="106"/>
      <c r="T117" s="213">
        <f>T118+T121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82</v>
      </c>
      <c r="AU117" s="18" t="s">
        <v>134</v>
      </c>
      <c r="BK117" s="214">
        <f>BK118+BK121</f>
        <v>0</v>
      </c>
    </row>
    <row r="118" s="12" customFormat="1" ht="25.92" customHeight="1">
      <c r="A118" s="12"/>
      <c r="B118" s="215"/>
      <c r="C118" s="216"/>
      <c r="D118" s="217" t="s">
        <v>82</v>
      </c>
      <c r="E118" s="218" t="s">
        <v>1614</v>
      </c>
      <c r="F118" s="218" t="s">
        <v>1615</v>
      </c>
      <c r="G118" s="216"/>
      <c r="H118" s="216"/>
      <c r="I118" s="219"/>
      <c r="J118" s="220">
        <f>BK118</f>
        <v>0</v>
      </c>
      <c r="K118" s="216"/>
      <c r="L118" s="221"/>
      <c r="M118" s="222"/>
      <c r="N118" s="223"/>
      <c r="O118" s="223"/>
      <c r="P118" s="224">
        <f>SUM(P119:P120)</f>
        <v>0</v>
      </c>
      <c r="Q118" s="223"/>
      <c r="R118" s="224">
        <f>SUM(R119:R120)</f>
        <v>0</v>
      </c>
      <c r="S118" s="223"/>
      <c r="T118" s="225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6" t="s">
        <v>91</v>
      </c>
      <c r="AT118" s="227" t="s">
        <v>82</v>
      </c>
      <c r="AU118" s="227" t="s">
        <v>83</v>
      </c>
      <c r="AY118" s="226" t="s">
        <v>160</v>
      </c>
      <c r="BK118" s="228">
        <f>SUM(BK119:BK120)</f>
        <v>0</v>
      </c>
    </row>
    <row r="119" s="2" customFormat="1" ht="16.5" customHeight="1">
      <c r="A119" s="40"/>
      <c r="B119" s="41"/>
      <c r="C119" s="231" t="s">
        <v>91</v>
      </c>
      <c r="D119" s="231" t="s">
        <v>162</v>
      </c>
      <c r="E119" s="232" t="s">
        <v>1689</v>
      </c>
      <c r="F119" s="233" t="s">
        <v>1690</v>
      </c>
      <c r="G119" s="234" t="s">
        <v>877</v>
      </c>
      <c r="H119" s="235">
        <v>1</v>
      </c>
      <c r="I119" s="236"/>
      <c r="J119" s="237">
        <f>ROUND(I119*H119,2)</f>
        <v>0</v>
      </c>
      <c r="K119" s="233" t="s">
        <v>1</v>
      </c>
      <c r="L119" s="46"/>
      <c r="M119" s="238" t="s">
        <v>1</v>
      </c>
      <c r="N119" s="239" t="s">
        <v>48</v>
      </c>
      <c r="O119" s="93"/>
      <c r="P119" s="240">
        <f>O119*H119</f>
        <v>0</v>
      </c>
      <c r="Q119" s="240">
        <v>0</v>
      </c>
      <c r="R119" s="240">
        <f>Q119*H119</f>
        <v>0</v>
      </c>
      <c r="S119" s="240">
        <v>0</v>
      </c>
      <c r="T119" s="24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2" t="s">
        <v>167</v>
      </c>
      <c r="AT119" s="242" t="s">
        <v>162</v>
      </c>
      <c r="AU119" s="242" t="s">
        <v>91</v>
      </c>
      <c r="AY119" s="18" t="s">
        <v>160</v>
      </c>
      <c r="BE119" s="243">
        <f>IF(N119="základní",J119,0)</f>
        <v>0</v>
      </c>
      <c r="BF119" s="243">
        <f>IF(N119="snížená",J119,0)</f>
        <v>0</v>
      </c>
      <c r="BG119" s="243">
        <f>IF(N119="zákl. přenesená",J119,0)</f>
        <v>0</v>
      </c>
      <c r="BH119" s="243">
        <f>IF(N119="sníž. přenesená",J119,0)</f>
        <v>0</v>
      </c>
      <c r="BI119" s="243">
        <f>IF(N119="nulová",J119,0)</f>
        <v>0</v>
      </c>
      <c r="BJ119" s="18" t="s">
        <v>91</v>
      </c>
      <c r="BK119" s="243">
        <f>ROUND(I119*H119,2)</f>
        <v>0</v>
      </c>
      <c r="BL119" s="18" t="s">
        <v>167</v>
      </c>
      <c r="BM119" s="242" t="s">
        <v>1691</v>
      </c>
    </row>
    <row r="120" s="2" customFormat="1">
      <c r="A120" s="40"/>
      <c r="B120" s="41"/>
      <c r="C120" s="42"/>
      <c r="D120" s="246" t="s">
        <v>1015</v>
      </c>
      <c r="E120" s="42"/>
      <c r="F120" s="303" t="s">
        <v>1692</v>
      </c>
      <c r="G120" s="42"/>
      <c r="H120" s="42"/>
      <c r="I120" s="304"/>
      <c r="J120" s="42"/>
      <c r="K120" s="42"/>
      <c r="L120" s="46"/>
      <c r="M120" s="305"/>
      <c r="N120" s="306"/>
      <c r="O120" s="93"/>
      <c r="P120" s="93"/>
      <c r="Q120" s="93"/>
      <c r="R120" s="93"/>
      <c r="S120" s="93"/>
      <c r="T120" s="94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1015</v>
      </c>
      <c r="AU120" s="18" t="s">
        <v>91</v>
      </c>
    </row>
    <row r="121" s="12" customFormat="1" ht="25.92" customHeight="1">
      <c r="A121" s="12"/>
      <c r="B121" s="215"/>
      <c r="C121" s="216"/>
      <c r="D121" s="217" t="s">
        <v>82</v>
      </c>
      <c r="E121" s="218" t="s">
        <v>1644</v>
      </c>
      <c r="F121" s="218" t="s">
        <v>1645</v>
      </c>
      <c r="G121" s="216"/>
      <c r="H121" s="216"/>
      <c r="I121" s="219"/>
      <c r="J121" s="220">
        <f>BK121</f>
        <v>0</v>
      </c>
      <c r="K121" s="216"/>
      <c r="L121" s="221"/>
      <c r="M121" s="222"/>
      <c r="N121" s="223"/>
      <c r="O121" s="223"/>
      <c r="P121" s="224">
        <f>SUM(P122:P147)</f>
        <v>0</v>
      </c>
      <c r="Q121" s="223"/>
      <c r="R121" s="224">
        <f>SUM(R122:R147)</f>
        <v>0</v>
      </c>
      <c r="S121" s="223"/>
      <c r="T121" s="225">
        <f>SUM(T122:T147)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6" t="s">
        <v>91</v>
      </c>
      <c r="AT121" s="227" t="s">
        <v>82</v>
      </c>
      <c r="AU121" s="227" t="s">
        <v>83</v>
      </c>
      <c r="AY121" s="226" t="s">
        <v>160</v>
      </c>
      <c r="BK121" s="228">
        <f>SUM(BK122:BK147)</f>
        <v>0</v>
      </c>
    </row>
    <row r="122" s="2" customFormat="1" ht="16.5" customHeight="1">
      <c r="A122" s="40"/>
      <c r="B122" s="41"/>
      <c r="C122" s="231" t="s">
        <v>93</v>
      </c>
      <c r="D122" s="231" t="s">
        <v>162</v>
      </c>
      <c r="E122" s="232" t="s">
        <v>1693</v>
      </c>
      <c r="F122" s="233" t="s">
        <v>1694</v>
      </c>
      <c r="G122" s="234" t="s">
        <v>877</v>
      </c>
      <c r="H122" s="235">
        <v>1</v>
      </c>
      <c r="I122" s="236"/>
      <c r="J122" s="237">
        <f>ROUND(I122*H122,2)</f>
        <v>0</v>
      </c>
      <c r="K122" s="233" t="s">
        <v>1</v>
      </c>
      <c r="L122" s="46"/>
      <c r="M122" s="238" t="s">
        <v>1</v>
      </c>
      <c r="N122" s="239" t="s">
        <v>48</v>
      </c>
      <c r="O122" s="93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2" t="s">
        <v>167</v>
      </c>
      <c r="AT122" s="242" t="s">
        <v>162</v>
      </c>
      <c r="AU122" s="242" t="s">
        <v>91</v>
      </c>
      <c r="AY122" s="18" t="s">
        <v>160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18" t="s">
        <v>91</v>
      </c>
      <c r="BK122" s="243">
        <f>ROUND(I122*H122,2)</f>
        <v>0</v>
      </c>
      <c r="BL122" s="18" t="s">
        <v>167</v>
      </c>
      <c r="BM122" s="242" t="s">
        <v>1695</v>
      </c>
    </row>
    <row r="123" s="2" customFormat="1">
      <c r="A123" s="40"/>
      <c r="B123" s="41"/>
      <c r="C123" s="42"/>
      <c r="D123" s="246" t="s">
        <v>1015</v>
      </c>
      <c r="E123" s="42"/>
      <c r="F123" s="303" t="s">
        <v>1696</v>
      </c>
      <c r="G123" s="42"/>
      <c r="H123" s="42"/>
      <c r="I123" s="304"/>
      <c r="J123" s="42"/>
      <c r="K123" s="42"/>
      <c r="L123" s="46"/>
      <c r="M123" s="305"/>
      <c r="N123" s="306"/>
      <c r="O123" s="93"/>
      <c r="P123" s="93"/>
      <c r="Q123" s="93"/>
      <c r="R123" s="93"/>
      <c r="S123" s="93"/>
      <c r="T123" s="94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1015</v>
      </c>
      <c r="AU123" s="18" t="s">
        <v>91</v>
      </c>
    </row>
    <row r="124" s="2" customFormat="1" ht="16.5" customHeight="1">
      <c r="A124" s="40"/>
      <c r="B124" s="41"/>
      <c r="C124" s="231" t="s">
        <v>101</v>
      </c>
      <c r="D124" s="231" t="s">
        <v>162</v>
      </c>
      <c r="E124" s="232" t="s">
        <v>1697</v>
      </c>
      <c r="F124" s="233" t="s">
        <v>1698</v>
      </c>
      <c r="G124" s="234" t="s">
        <v>877</v>
      </c>
      <c r="H124" s="235">
        <v>1</v>
      </c>
      <c r="I124" s="236"/>
      <c r="J124" s="237">
        <f>ROUND(I124*H124,2)</f>
        <v>0</v>
      </c>
      <c r="K124" s="233" t="s">
        <v>1</v>
      </c>
      <c r="L124" s="46"/>
      <c r="M124" s="238" t="s">
        <v>1</v>
      </c>
      <c r="N124" s="239" t="s">
        <v>48</v>
      </c>
      <c r="O124" s="93"/>
      <c r="P124" s="240">
        <f>O124*H124</f>
        <v>0</v>
      </c>
      <c r="Q124" s="240">
        <v>0</v>
      </c>
      <c r="R124" s="240">
        <f>Q124*H124</f>
        <v>0</v>
      </c>
      <c r="S124" s="240">
        <v>0</v>
      </c>
      <c r="T124" s="24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2" t="s">
        <v>167</v>
      </c>
      <c r="AT124" s="242" t="s">
        <v>162</v>
      </c>
      <c r="AU124" s="242" t="s">
        <v>91</v>
      </c>
      <c r="AY124" s="18" t="s">
        <v>160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18" t="s">
        <v>91</v>
      </c>
      <c r="BK124" s="243">
        <f>ROUND(I124*H124,2)</f>
        <v>0</v>
      </c>
      <c r="BL124" s="18" t="s">
        <v>167</v>
      </c>
      <c r="BM124" s="242" t="s">
        <v>1699</v>
      </c>
    </row>
    <row r="125" s="2" customFormat="1">
      <c r="A125" s="40"/>
      <c r="B125" s="41"/>
      <c r="C125" s="42"/>
      <c r="D125" s="246" t="s">
        <v>1015</v>
      </c>
      <c r="E125" s="42"/>
      <c r="F125" s="303" t="s">
        <v>1696</v>
      </c>
      <c r="G125" s="42"/>
      <c r="H125" s="42"/>
      <c r="I125" s="304"/>
      <c r="J125" s="42"/>
      <c r="K125" s="42"/>
      <c r="L125" s="46"/>
      <c r="M125" s="305"/>
      <c r="N125" s="306"/>
      <c r="O125" s="93"/>
      <c r="P125" s="93"/>
      <c r="Q125" s="93"/>
      <c r="R125" s="93"/>
      <c r="S125" s="93"/>
      <c r="T125" s="94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1015</v>
      </c>
      <c r="AU125" s="18" t="s">
        <v>91</v>
      </c>
    </row>
    <row r="126" s="2" customFormat="1" ht="16.5" customHeight="1">
      <c r="A126" s="40"/>
      <c r="B126" s="41"/>
      <c r="C126" s="231" t="s">
        <v>167</v>
      </c>
      <c r="D126" s="231" t="s">
        <v>162</v>
      </c>
      <c r="E126" s="232" t="s">
        <v>1700</v>
      </c>
      <c r="F126" s="233" t="s">
        <v>1701</v>
      </c>
      <c r="G126" s="234" t="s">
        <v>877</v>
      </c>
      <c r="H126" s="235">
        <v>1</v>
      </c>
      <c r="I126" s="236"/>
      <c r="J126" s="237">
        <f>ROUND(I126*H126,2)</f>
        <v>0</v>
      </c>
      <c r="K126" s="233" t="s">
        <v>1</v>
      </c>
      <c r="L126" s="46"/>
      <c r="M126" s="238" t="s">
        <v>1</v>
      </c>
      <c r="N126" s="239" t="s">
        <v>48</v>
      </c>
      <c r="O126" s="93"/>
      <c r="P126" s="240">
        <f>O126*H126</f>
        <v>0</v>
      </c>
      <c r="Q126" s="240">
        <v>0</v>
      </c>
      <c r="R126" s="240">
        <f>Q126*H126</f>
        <v>0</v>
      </c>
      <c r="S126" s="240">
        <v>0</v>
      </c>
      <c r="T126" s="24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2" t="s">
        <v>167</v>
      </c>
      <c r="AT126" s="242" t="s">
        <v>162</v>
      </c>
      <c r="AU126" s="242" t="s">
        <v>91</v>
      </c>
      <c r="AY126" s="18" t="s">
        <v>160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18" t="s">
        <v>91</v>
      </c>
      <c r="BK126" s="243">
        <f>ROUND(I126*H126,2)</f>
        <v>0</v>
      </c>
      <c r="BL126" s="18" t="s">
        <v>167</v>
      </c>
      <c r="BM126" s="242" t="s">
        <v>1702</v>
      </c>
    </row>
    <row r="127" s="2" customFormat="1">
      <c r="A127" s="40"/>
      <c r="B127" s="41"/>
      <c r="C127" s="42"/>
      <c r="D127" s="246" t="s">
        <v>1015</v>
      </c>
      <c r="E127" s="42"/>
      <c r="F127" s="303" t="s">
        <v>1696</v>
      </c>
      <c r="G127" s="42"/>
      <c r="H127" s="42"/>
      <c r="I127" s="304"/>
      <c r="J127" s="42"/>
      <c r="K127" s="42"/>
      <c r="L127" s="46"/>
      <c r="M127" s="305"/>
      <c r="N127" s="306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1015</v>
      </c>
      <c r="AU127" s="18" t="s">
        <v>91</v>
      </c>
    </row>
    <row r="128" s="2" customFormat="1" ht="16.5" customHeight="1">
      <c r="A128" s="40"/>
      <c r="B128" s="41"/>
      <c r="C128" s="231" t="s">
        <v>186</v>
      </c>
      <c r="D128" s="231" t="s">
        <v>162</v>
      </c>
      <c r="E128" s="232" t="s">
        <v>1703</v>
      </c>
      <c r="F128" s="233" t="s">
        <v>1704</v>
      </c>
      <c r="G128" s="234" t="s">
        <v>877</v>
      </c>
      <c r="H128" s="235">
        <v>1</v>
      </c>
      <c r="I128" s="236"/>
      <c r="J128" s="237">
        <f>ROUND(I128*H128,2)</f>
        <v>0</v>
      </c>
      <c r="K128" s="233" t="s">
        <v>1</v>
      </c>
      <c r="L128" s="46"/>
      <c r="M128" s="238" t="s">
        <v>1</v>
      </c>
      <c r="N128" s="239" t="s">
        <v>48</v>
      </c>
      <c r="O128" s="93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2" t="s">
        <v>167</v>
      </c>
      <c r="AT128" s="242" t="s">
        <v>162</v>
      </c>
      <c r="AU128" s="242" t="s">
        <v>91</v>
      </c>
      <c r="AY128" s="18" t="s">
        <v>160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8" t="s">
        <v>91</v>
      </c>
      <c r="BK128" s="243">
        <f>ROUND(I128*H128,2)</f>
        <v>0</v>
      </c>
      <c r="BL128" s="18" t="s">
        <v>167</v>
      </c>
      <c r="BM128" s="242" t="s">
        <v>1705</v>
      </c>
    </row>
    <row r="129" s="2" customFormat="1">
      <c r="A129" s="40"/>
      <c r="B129" s="41"/>
      <c r="C129" s="42"/>
      <c r="D129" s="246" t="s">
        <v>1015</v>
      </c>
      <c r="E129" s="42"/>
      <c r="F129" s="303" t="s">
        <v>1696</v>
      </c>
      <c r="G129" s="42"/>
      <c r="H129" s="42"/>
      <c r="I129" s="304"/>
      <c r="J129" s="42"/>
      <c r="K129" s="42"/>
      <c r="L129" s="46"/>
      <c r="M129" s="305"/>
      <c r="N129" s="306"/>
      <c r="O129" s="93"/>
      <c r="P129" s="93"/>
      <c r="Q129" s="93"/>
      <c r="R129" s="93"/>
      <c r="S129" s="93"/>
      <c r="T129" s="94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1015</v>
      </c>
      <c r="AU129" s="18" t="s">
        <v>91</v>
      </c>
    </row>
    <row r="130" s="2" customFormat="1" ht="16.5" customHeight="1">
      <c r="A130" s="40"/>
      <c r="B130" s="41"/>
      <c r="C130" s="231" t="s">
        <v>217</v>
      </c>
      <c r="D130" s="231" t="s">
        <v>162</v>
      </c>
      <c r="E130" s="232" t="s">
        <v>1706</v>
      </c>
      <c r="F130" s="233" t="s">
        <v>1707</v>
      </c>
      <c r="G130" s="234" t="s">
        <v>877</v>
      </c>
      <c r="H130" s="235">
        <v>1</v>
      </c>
      <c r="I130" s="236"/>
      <c r="J130" s="237">
        <f>ROUND(I130*H130,2)</f>
        <v>0</v>
      </c>
      <c r="K130" s="233" t="s">
        <v>1</v>
      </c>
      <c r="L130" s="46"/>
      <c r="M130" s="238" t="s">
        <v>1</v>
      </c>
      <c r="N130" s="239" t="s">
        <v>48</v>
      </c>
      <c r="O130" s="93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2" t="s">
        <v>167</v>
      </c>
      <c r="AT130" s="242" t="s">
        <v>162</v>
      </c>
      <c r="AU130" s="242" t="s">
        <v>91</v>
      </c>
      <c r="AY130" s="18" t="s">
        <v>160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8" t="s">
        <v>91</v>
      </c>
      <c r="BK130" s="243">
        <f>ROUND(I130*H130,2)</f>
        <v>0</v>
      </c>
      <c r="BL130" s="18" t="s">
        <v>167</v>
      </c>
      <c r="BM130" s="242" t="s">
        <v>1708</v>
      </c>
    </row>
    <row r="131" s="2" customFormat="1">
      <c r="A131" s="40"/>
      <c r="B131" s="41"/>
      <c r="C131" s="42"/>
      <c r="D131" s="246" t="s">
        <v>1015</v>
      </c>
      <c r="E131" s="42"/>
      <c r="F131" s="303" t="s">
        <v>1696</v>
      </c>
      <c r="G131" s="42"/>
      <c r="H131" s="42"/>
      <c r="I131" s="304"/>
      <c r="J131" s="42"/>
      <c r="K131" s="42"/>
      <c r="L131" s="46"/>
      <c r="M131" s="305"/>
      <c r="N131" s="306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1015</v>
      </c>
      <c r="AU131" s="18" t="s">
        <v>91</v>
      </c>
    </row>
    <row r="132" s="2" customFormat="1" ht="16.5" customHeight="1">
      <c r="A132" s="40"/>
      <c r="B132" s="41"/>
      <c r="C132" s="231" t="s">
        <v>223</v>
      </c>
      <c r="D132" s="231" t="s">
        <v>162</v>
      </c>
      <c r="E132" s="232" t="s">
        <v>1709</v>
      </c>
      <c r="F132" s="233" t="s">
        <v>1710</v>
      </c>
      <c r="G132" s="234" t="s">
        <v>877</v>
      </c>
      <c r="H132" s="235">
        <v>1</v>
      </c>
      <c r="I132" s="236"/>
      <c r="J132" s="237">
        <f>ROUND(I132*H132,2)</f>
        <v>0</v>
      </c>
      <c r="K132" s="233" t="s">
        <v>1</v>
      </c>
      <c r="L132" s="46"/>
      <c r="M132" s="238" t="s">
        <v>1</v>
      </c>
      <c r="N132" s="239" t="s">
        <v>48</v>
      </c>
      <c r="O132" s="93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2" t="s">
        <v>167</v>
      </c>
      <c r="AT132" s="242" t="s">
        <v>162</v>
      </c>
      <c r="AU132" s="242" t="s">
        <v>91</v>
      </c>
      <c r="AY132" s="18" t="s">
        <v>160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8" t="s">
        <v>91</v>
      </c>
      <c r="BK132" s="243">
        <f>ROUND(I132*H132,2)</f>
        <v>0</v>
      </c>
      <c r="BL132" s="18" t="s">
        <v>167</v>
      </c>
      <c r="BM132" s="242" t="s">
        <v>1711</v>
      </c>
    </row>
    <row r="133" s="2" customFormat="1">
      <c r="A133" s="40"/>
      <c r="B133" s="41"/>
      <c r="C133" s="42"/>
      <c r="D133" s="246" t="s">
        <v>1015</v>
      </c>
      <c r="E133" s="42"/>
      <c r="F133" s="303" t="s">
        <v>1696</v>
      </c>
      <c r="G133" s="42"/>
      <c r="H133" s="42"/>
      <c r="I133" s="304"/>
      <c r="J133" s="42"/>
      <c r="K133" s="42"/>
      <c r="L133" s="46"/>
      <c r="M133" s="305"/>
      <c r="N133" s="306"/>
      <c r="O133" s="93"/>
      <c r="P133" s="93"/>
      <c r="Q133" s="93"/>
      <c r="R133" s="93"/>
      <c r="S133" s="93"/>
      <c r="T133" s="94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1015</v>
      </c>
      <c r="AU133" s="18" t="s">
        <v>91</v>
      </c>
    </row>
    <row r="134" s="2" customFormat="1" ht="16.5" customHeight="1">
      <c r="A134" s="40"/>
      <c r="B134" s="41"/>
      <c r="C134" s="231" t="s">
        <v>229</v>
      </c>
      <c r="D134" s="231" t="s">
        <v>162</v>
      </c>
      <c r="E134" s="232" t="s">
        <v>1712</v>
      </c>
      <c r="F134" s="233" t="s">
        <v>1713</v>
      </c>
      <c r="G134" s="234" t="s">
        <v>877</v>
      </c>
      <c r="H134" s="235">
        <v>1</v>
      </c>
      <c r="I134" s="236"/>
      <c r="J134" s="237">
        <f>ROUND(I134*H134,2)</f>
        <v>0</v>
      </c>
      <c r="K134" s="233" t="s">
        <v>1</v>
      </c>
      <c r="L134" s="46"/>
      <c r="M134" s="238" t="s">
        <v>1</v>
      </c>
      <c r="N134" s="239" t="s">
        <v>48</v>
      </c>
      <c r="O134" s="93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2" t="s">
        <v>167</v>
      </c>
      <c r="AT134" s="242" t="s">
        <v>162</v>
      </c>
      <c r="AU134" s="242" t="s">
        <v>91</v>
      </c>
      <c r="AY134" s="18" t="s">
        <v>160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8" t="s">
        <v>91</v>
      </c>
      <c r="BK134" s="243">
        <f>ROUND(I134*H134,2)</f>
        <v>0</v>
      </c>
      <c r="BL134" s="18" t="s">
        <v>167</v>
      </c>
      <c r="BM134" s="242" t="s">
        <v>1714</v>
      </c>
    </row>
    <row r="135" s="2" customFormat="1">
      <c r="A135" s="40"/>
      <c r="B135" s="41"/>
      <c r="C135" s="42"/>
      <c r="D135" s="246" t="s">
        <v>1015</v>
      </c>
      <c r="E135" s="42"/>
      <c r="F135" s="303" t="s">
        <v>1696</v>
      </c>
      <c r="G135" s="42"/>
      <c r="H135" s="42"/>
      <c r="I135" s="304"/>
      <c r="J135" s="42"/>
      <c r="K135" s="42"/>
      <c r="L135" s="46"/>
      <c r="M135" s="305"/>
      <c r="N135" s="306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1015</v>
      </c>
      <c r="AU135" s="18" t="s">
        <v>91</v>
      </c>
    </row>
    <row r="136" s="2" customFormat="1" ht="16.5" customHeight="1">
      <c r="A136" s="40"/>
      <c r="B136" s="41"/>
      <c r="C136" s="231" t="s">
        <v>233</v>
      </c>
      <c r="D136" s="231" t="s">
        <v>162</v>
      </c>
      <c r="E136" s="232" t="s">
        <v>1715</v>
      </c>
      <c r="F136" s="233" t="s">
        <v>1716</v>
      </c>
      <c r="G136" s="234" t="s">
        <v>877</v>
      </c>
      <c r="H136" s="235">
        <v>1</v>
      </c>
      <c r="I136" s="236"/>
      <c r="J136" s="237">
        <f>ROUND(I136*H136,2)</f>
        <v>0</v>
      </c>
      <c r="K136" s="233" t="s">
        <v>1</v>
      </c>
      <c r="L136" s="46"/>
      <c r="M136" s="238" t="s">
        <v>1</v>
      </c>
      <c r="N136" s="239" t="s">
        <v>48</v>
      </c>
      <c r="O136" s="93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2" t="s">
        <v>167</v>
      </c>
      <c r="AT136" s="242" t="s">
        <v>162</v>
      </c>
      <c r="AU136" s="242" t="s">
        <v>91</v>
      </c>
      <c r="AY136" s="18" t="s">
        <v>160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8" t="s">
        <v>91</v>
      </c>
      <c r="BK136" s="243">
        <f>ROUND(I136*H136,2)</f>
        <v>0</v>
      </c>
      <c r="BL136" s="18" t="s">
        <v>167</v>
      </c>
      <c r="BM136" s="242" t="s">
        <v>1717</v>
      </c>
    </row>
    <row r="137" s="2" customFormat="1">
      <c r="A137" s="40"/>
      <c r="B137" s="41"/>
      <c r="C137" s="42"/>
      <c r="D137" s="246" t="s">
        <v>1015</v>
      </c>
      <c r="E137" s="42"/>
      <c r="F137" s="303" t="s">
        <v>1696</v>
      </c>
      <c r="G137" s="42"/>
      <c r="H137" s="42"/>
      <c r="I137" s="304"/>
      <c r="J137" s="42"/>
      <c r="K137" s="42"/>
      <c r="L137" s="46"/>
      <c r="M137" s="305"/>
      <c r="N137" s="306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1015</v>
      </c>
      <c r="AU137" s="18" t="s">
        <v>91</v>
      </c>
    </row>
    <row r="138" s="2" customFormat="1" ht="16.5" customHeight="1">
      <c r="A138" s="40"/>
      <c r="B138" s="41"/>
      <c r="C138" s="231" t="s">
        <v>249</v>
      </c>
      <c r="D138" s="231" t="s">
        <v>162</v>
      </c>
      <c r="E138" s="232" t="s">
        <v>1718</v>
      </c>
      <c r="F138" s="233" t="s">
        <v>1719</v>
      </c>
      <c r="G138" s="234" t="s">
        <v>877</v>
      </c>
      <c r="H138" s="235">
        <v>1</v>
      </c>
      <c r="I138" s="236"/>
      <c r="J138" s="237">
        <f>ROUND(I138*H138,2)</f>
        <v>0</v>
      </c>
      <c r="K138" s="233" t="s">
        <v>1</v>
      </c>
      <c r="L138" s="46"/>
      <c r="M138" s="238" t="s">
        <v>1</v>
      </c>
      <c r="N138" s="239" t="s">
        <v>48</v>
      </c>
      <c r="O138" s="93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2" t="s">
        <v>167</v>
      </c>
      <c r="AT138" s="242" t="s">
        <v>162</v>
      </c>
      <c r="AU138" s="242" t="s">
        <v>91</v>
      </c>
      <c r="AY138" s="18" t="s">
        <v>160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8" t="s">
        <v>91</v>
      </c>
      <c r="BK138" s="243">
        <f>ROUND(I138*H138,2)</f>
        <v>0</v>
      </c>
      <c r="BL138" s="18" t="s">
        <v>167</v>
      </c>
      <c r="BM138" s="242" t="s">
        <v>1720</v>
      </c>
    </row>
    <row r="139" s="2" customFormat="1">
      <c r="A139" s="40"/>
      <c r="B139" s="41"/>
      <c r="C139" s="42"/>
      <c r="D139" s="246" t="s">
        <v>1015</v>
      </c>
      <c r="E139" s="42"/>
      <c r="F139" s="303" t="s">
        <v>1696</v>
      </c>
      <c r="G139" s="42"/>
      <c r="H139" s="42"/>
      <c r="I139" s="304"/>
      <c r="J139" s="42"/>
      <c r="K139" s="42"/>
      <c r="L139" s="46"/>
      <c r="M139" s="305"/>
      <c r="N139" s="306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1015</v>
      </c>
      <c r="AU139" s="18" t="s">
        <v>91</v>
      </c>
    </row>
    <row r="140" s="2" customFormat="1" ht="16.5" customHeight="1">
      <c r="A140" s="40"/>
      <c r="B140" s="41"/>
      <c r="C140" s="231" t="s">
        <v>257</v>
      </c>
      <c r="D140" s="231" t="s">
        <v>162</v>
      </c>
      <c r="E140" s="232" t="s">
        <v>1721</v>
      </c>
      <c r="F140" s="233" t="s">
        <v>1722</v>
      </c>
      <c r="G140" s="234" t="s">
        <v>877</v>
      </c>
      <c r="H140" s="235">
        <v>2</v>
      </c>
      <c r="I140" s="236"/>
      <c r="J140" s="237">
        <f>ROUND(I140*H140,2)</f>
        <v>0</v>
      </c>
      <c r="K140" s="233" t="s">
        <v>1</v>
      </c>
      <c r="L140" s="46"/>
      <c r="M140" s="238" t="s">
        <v>1</v>
      </c>
      <c r="N140" s="239" t="s">
        <v>48</v>
      </c>
      <c r="O140" s="93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2" t="s">
        <v>167</v>
      </c>
      <c r="AT140" s="242" t="s">
        <v>162</v>
      </c>
      <c r="AU140" s="242" t="s">
        <v>91</v>
      </c>
      <c r="AY140" s="18" t="s">
        <v>160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8" t="s">
        <v>91</v>
      </c>
      <c r="BK140" s="243">
        <f>ROUND(I140*H140,2)</f>
        <v>0</v>
      </c>
      <c r="BL140" s="18" t="s">
        <v>167</v>
      </c>
      <c r="BM140" s="242" t="s">
        <v>1723</v>
      </c>
    </row>
    <row r="141" s="2" customFormat="1">
      <c r="A141" s="40"/>
      <c r="B141" s="41"/>
      <c r="C141" s="42"/>
      <c r="D141" s="246" t="s">
        <v>1015</v>
      </c>
      <c r="E141" s="42"/>
      <c r="F141" s="303" t="s">
        <v>1696</v>
      </c>
      <c r="G141" s="42"/>
      <c r="H141" s="42"/>
      <c r="I141" s="304"/>
      <c r="J141" s="42"/>
      <c r="K141" s="42"/>
      <c r="L141" s="46"/>
      <c r="M141" s="305"/>
      <c r="N141" s="306"/>
      <c r="O141" s="93"/>
      <c r="P141" s="93"/>
      <c r="Q141" s="93"/>
      <c r="R141" s="93"/>
      <c r="S141" s="93"/>
      <c r="T141" s="94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1015</v>
      </c>
      <c r="AU141" s="18" t="s">
        <v>91</v>
      </c>
    </row>
    <row r="142" s="2" customFormat="1" ht="16.5" customHeight="1">
      <c r="A142" s="40"/>
      <c r="B142" s="41"/>
      <c r="C142" s="231" t="s">
        <v>263</v>
      </c>
      <c r="D142" s="231" t="s">
        <v>162</v>
      </c>
      <c r="E142" s="232" t="s">
        <v>1724</v>
      </c>
      <c r="F142" s="233" t="s">
        <v>1725</v>
      </c>
      <c r="G142" s="234" t="s">
        <v>877</v>
      </c>
      <c r="H142" s="235">
        <v>1</v>
      </c>
      <c r="I142" s="236"/>
      <c r="J142" s="237">
        <f>ROUND(I142*H142,2)</f>
        <v>0</v>
      </c>
      <c r="K142" s="233" t="s">
        <v>1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167</v>
      </c>
      <c r="AT142" s="242" t="s">
        <v>162</v>
      </c>
      <c r="AU142" s="242" t="s">
        <v>91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167</v>
      </c>
      <c r="BM142" s="242" t="s">
        <v>1726</v>
      </c>
    </row>
    <row r="143" s="2" customFormat="1">
      <c r="A143" s="40"/>
      <c r="B143" s="41"/>
      <c r="C143" s="42"/>
      <c r="D143" s="246" t="s">
        <v>1015</v>
      </c>
      <c r="E143" s="42"/>
      <c r="F143" s="303" t="s">
        <v>1696</v>
      </c>
      <c r="G143" s="42"/>
      <c r="H143" s="42"/>
      <c r="I143" s="304"/>
      <c r="J143" s="42"/>
      <c r="K143" s="42"/>
      <c r="L143" s="46"/>
      <c r="M143" s="305"/>
      <c r="N143" s="306"/>
      <c r="O143" s="93"/>
      <c r="P143" s="93"/>
      <c r="Q143" s="93"/>
      <c r="R143" s="93"/>
      <c r="S143" s="93"/>
      <c r="T143" s="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1015</v>
      </c>
      <c r="AU143" s="18" t="s">
        <v>91</v>
      </c>
    </row>
    <row r="144" s="2" customFormat="1" ht="16.5" customHeight="1">
      <c r="A144" s="40"/>
      <c r="B144" s="41"/>
      <c r="C144" s="231" t="s">
        <v>269</v>
      </c>
      <c r="D144" s="231" t="s">
        <v>162</v>
      </c>
      <c r="E144" s="232" t="s">
        <v>1727</v>
      </c>
      <c r="F144" s="233" t="s">
        <v>1728</v>
      </c>
      <c r="G144" s="234" t="s">
        <v>877</v>
      </c>
      <c r="H144" s="235">
        <v>1</v>
      </c>
      <c r="I144" s="236"/>
      <c r="J144" s="237">
        <f>ROUND(I144*H144,2)</f>
        <v>0</v>
      </c>
      <c r="K144" s="233" t="s">
        <v>1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167</v>
      </c>
      <c r="AT144" s="242" t="s">
        <v>162</v>
      </c>
      <c r="AU144" s="242" t="s">
        <v>91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167</v>
      </c>
      <c r="BM144" s="242" t="s">
        <v>1729</v>
      </c>
    </row>
    <row r="145" s="2" customFormat="1">
      <c r="A145" s="40"/>
      <c r="B145" s="41"/>
      <c r="C145" s="42"/>
      <c r="D145" s="246" t="s">
        <v>1015</v>
      </c>
      <c r="E145" s="42"/>
      <c r="F145" s="303" t="s">
        <v>1696</v>
      </c>
      <c r="G145" s="42"/>
      <c r="H145" s="42"/>
      <c r="I145" s="304"/>
      <c r="J145" s="42"/>
      <c r="K145" s="42"/>
      <c r="L145" s="46"/>
      <c r="M145" s="305"/>
      <c r="N145" s="306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1015</v>
      </c>
      <c r="AU145" s="18" t="s">
        <v>91</v>
      </c>
    </row>
    <row r="146" s="2" customFormat="1" ht="16.5" customHeight="1">
      <c r="A146" s="40"/>
      <c r="B146" s="41"/>
      <c r="C146" s="231" t="s">
        <v>273</v>
      </c>
      <c r="D146" s="231" t="s">
        <v>162</v>
      </c>
      <c r="E146" s="232" t="s">
        <v>1730</v>
      </c>
      <c r="F146" s="233" t="s">
        <v>1731</v>
      </c>
      <c r="G146" s="234" t="s">
        <v>877</v>
      </c>
      <c r="H146" s="235">
        <v>1</v>
      </c>
      <c r="I146" s="236"/>
      <c r="J146" s="237">
        <f>ROUND(I146*H146,2)</f>
        <v>0</v>
      </c>
      <c r="K146" s="233" t="s">
        <v>1</v>
      </c>
      <c r="L146" s="46"/>
      <c r="M146" s="238" t="s">
        <v>1</v>
      </c>
      <c r="N146" s="239" t="s">
        <v>48</v>
      </c>
      <c r="O146" s="93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2" t="s">
        <v>167</v>
      </c>
      <c r="AT146" s="242" t="s">
        <v>162</v>
      </c>
      <c r="AU146" s="242" t="s">
        <v>91</v>
      </c>
      <c r="AY146" s="18" t="s">
        <v>160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8" t="s">
        <v>91</v>
      </c>
      <c r="BK146" s="243">
        <f>ROUND(I146*H146,2)</f>
        <v>0</v>
      </c>
      <c r="BL146" s="18" t="s">
        <v>167</v>
      </c>
      <c r="BM146" s="242" t="s">
        <v>1732</v>
      </c>
    </row>
    <row r="147" s="2" customFormat="1">
      <c r="A147" s="40"/>
      <c r="B147" s="41"/>
      <c r="C147" s="42"/>
      <c r="D147" s="246" t="s">
        <v>1015</v>
      </c>
      <c r="E147" s="42"/>
      <c r="F147" s="303" t="s">
        <v>1696</v>
      </c>
      <c r="G147" s="42"/>
      <c r="H147" s="42"/>
      <c r="I147" s="304"/>
      <c r="J147" s="42"/>
      <c r="K147" s="42"/>
      <c r="L147" s="46"/>
      <c r="M147" s="311"/>
      <c r="N147" s="312"/>
      <c r="O147" s="300"/>
      <c r="P147" s="300"/>
      <c r="Q147" s="300"/>
      <c r="R147" s="300"/>
      <c r="S147" s="300"/>
      <c r="T147" s="313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1015</v>
      </c>
      <c r="AU147" s="18" t="s">
        <v>91</v>
      </c>
    </row>
    <row r="148" s="2" customFormat="1" ht="6.96" customHeight="1">
      <c r="A148" s="40"/>
      <c r="B148" s="68"/>
      <c r="C148" s="69"/>
      <c r="D148" s="69"/>
      <c r="E148" s="69"/>
      <c r="F148" s="69"/>
      <c r="G148" s="69"/>
      <c r="H148" s="69"/>
      <c r="I148" s="69"/>
      <c r="J148" s="69"/>
      <c r="K148" s="69"/>
      <c r="L148" s="46"/>
      <c r="M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</sheetData>
  <sheetProtection sheet="1" autoFilter="0" formatColumns="0" formatRows="0" objects="1" scenarios="1" spinCount="100000" saltValue="gdI6jAj5krRa807zLgkW6j5hNdfmuA5uXPMWL3XrDmMzJjbFXDYFxbntzYlL30FCyKXfU6RiqGA9OGW7yqjoNA==" hashValue="JwnmhG6IXPXi+CflGzAw1yJMkoJb4iKbgfWaomcrn8zOdI9mNlEfk1t+7CiKn5N3t0Ac3vEwBjN028OsfXubnQ==" algorithmName="SHA-512" password="CC35"/>
  <autoFilter ref="C116:K147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1733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40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ROUND(J123,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ROUND((SUM(BE123:BE154)),  2)</f>
        <v>0</v>
      </c>
      <c r="G33" s="40"/>
      <c r="H33" s="40"/>
      <c r="I33" s="169">
        <v>0.20999999999999999</v>
      </c>
      <c r="J33" s="168">
        <f>ROUND(((SUM(BE123:BE154))*I33),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ROUND((SUM(BF123:BF154)),  2)</f>
        <v>0</v>
      </c>
      <c r="G34" s="40"/>
      <c r="H34" s="40"/>
      <c r="I34" s="169">
        <v>0.14999999999999999</v>
      </c>
      <c r="J34" s="168">
        <f>ROUND(((SUM(BF123:BF154))*I34),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ROUND((SUM(BG123:BG154)),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ROUND((SUM(BH123:BH154)),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ROUND((SUM(BI123:BI154)),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VRN - Vedlejší rozpočtové náklady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Ing. Zdeňka Průšková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J123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1733</v>
      </c>
      <c r="E96" s="196"/>
      <c r="F96" s="196"/>
      <c r="G96" s="196"/>
      <c r="H96" s="196"/>
      <c r="I96" s="196"/>
      <c r="J96" s="197">
        <f>J124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99"/>
      <c r="C97" s="135"/>
      <c r="D97" s="200" t="s">
        <v>1734</v>
      </c>
      <c r="E97" s="201"/>
      <c r="F97" s="201"/>
      <c r="G97" s="201"/>
      <c r="H97" s="201"/>
      <c r="I97" s="201"/>
      <c r="J97" s="202">
        <f>J125</f>
        <v>0</v>
      </c>
      <c r="K97" s="135"/>
      <c r="L97" s="20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9"/>
      <c r="C98" s="135"/>
      <c r="D98" s="200" t="s">
        <v>1735</v>
      </c>
      <c r="E98" s="201"/>
      <c r="F98" s="201"/>
      <c r="G98" s="201"/>
      <c r="H98" s="201"/>
      <c r="I98" s="201"/>
      <c r="J98" s="202">
        <f>J132</f>
        <v>0</v>
      </c>
      <c r="K98" s="135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5"/>
      <c r="D99" s="200" t="s">
        <v>1736</v>
      </c>
      <c r="E99" s="201"/>
      <c r="F99" s="201"/>
      <c r="G99" s="201"/>
      <c r="H99" s="201"/>
      <c r="I99" s="201"/>
      <c r="J99" s="202">
        <f>J135</f>
        <v>0</v>
      </c>
      <c r="K99" s="135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5"/>
      <c r="D100" s="200" t="s">
        <v>1737</v>
      </c>
      <c r="E100" s="201"/>
      <c r="F100" s="201"/>
      <c r="G100" s="201"/>
      <c r="H100" s="201"/>
      <c r="I100" s="201"/>
      <c r="J100" s="202">
        <f>J141</f>
        <v>0</v>
      </c>
      <c r="K100" s="135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5"/>
      <c r="D101" s="200" t="s">
        <v>1738</v>
      </c>
      <c r="E101" s="201"/>
      <c r="F101" s="201"/>
      <c r="G101" s="201"/>
      <c r="H101" s="201"/>
      <c r="I101" s="201"/>
      <c r="J101" s="202">
        <f>J143</f>
        <v>0</v>
      </c>
      <c r="K101" s="135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5"/>
      <c r="D102" s="200" t="s">
        <v>1739</v>
      </c>
      <c r="E102" s="201"/>
      <c r="F102" s="201"/>
      <c r="G102" s="201"/>
      <c r="H102" s="201"/>
      <c r="I102" s="201"/>
      <c r="J102" s="202">
        <f>J145</f>
        <v>0</v>
      </c>
      <c r="K102" s="135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5"/>
      <c r="D103" s="200" t="s">
        <v>1740</v>
      </c>
      <c r="E103" s="201"/>
      <c r="F103" s="201"/>
      <c r="G103" s="201"/>
      <c r="H103" s="201"/>
      <c r="I103" s="201"/>
      <c r="J103" s="202">
        <f>J148</f>
        <v>0</v>
      </c>
      <c r="K103" s="135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9" s="2" customFormat="1" ht="6.96" customHeight="1">
      <c r="A109" s="40"/>
      <c r="B109" s="70"/>
      <c r="C109" s="71"/>
      <c r="D109" s="71"/>
      <c r="E109" s="71"/>
      <c r="F109" s="71"/>
      <c r="G109" s="71"/>
      <c r="H109" s="71"/>
      <c r="I109" s="71"/>
      <c r="J109" s="71"/>
      <c r="K109" s="71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4.96" customHeight="1">
      <c r="A110" s="40"/>
      <c r="B110" s="41"/>
      <c r="C110" s="24" t="s">
        <v>145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16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188" t="str">
        <f>E7</f>
        <v>Biometan, využití kalového plynu na ÚČOV Praha</v>
      </c>
      <c r="F113" s="33"/>
      <c r="G113" s="33"/>
      <c r="H113" s="33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128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E9</f>
        <v>VRN - Vedlejší rozpočtové náklady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F12</f>
        <v>Praha</v>
      </c>
      <c r="G117" s="42"/>
      <c r="H117" s="42"/>
      <c r="I117" s="33" t="s">
        <v>24</v>
      </c>
      <c r="J117" s="81" t="str">
        <f>IF(J12="","",J12)</f>
        <v>11. 3. 2021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25.65" customHeight="1">
      <c r="A119" s="40"/>
      <c r="B119" s="41"/>
      <c r="C119" s="33" t="s">
        <v>30</v>
      </c>
      <c r="D119" s="42"/>
      <c r="E119" s="42"/>
      <c r="F119" s="28" t="str">
        <f>E15</f>
        <v>Pražská vodohospodářská společnost a.s.</v>
      </c>
      <c r="G119" s="42"/>
      <c r="H119" s="42"/>
      <c r="I119" s="33" t="s">
        <v>36</v>
      </c>
      <c r="J119" s="38" t="str">
        <f>E21</f>
        <v>AQUA PROCON s.r.o.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IF(E18="","",E18)</f>
        <v>Vyplň údaj</v>
      </c>
      <c r="G120" s="42"/>
      <c r="H120" s="42"/>
      <c r="I120" s="33" t="s">
        <v>39</v>
      </c>
      <c r="J120" s="38" t="str">
        <f>E24</f>
        <v>Ing. Zdeňka Průšková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4"/>
      <c r="B122" s="205"/>
      <c r="C122" s="206" t="s">
        <v>146</v>
      </c>
      <c r="D122" s="207" t="s">
        <v>68</v>
      </c>
      <c r="E122" s="207" t="s">
        <v>64</v>
      </c>
      <c r="F122" s="207" t="s">
        <v>65</v>
      </c>
      <c r="G122" s="207" t="s">
        <v>147</v>
      </c>
      <c r="H122" s="207" t="s">
        <v>148</v>
      </c>
      <c r="I122" s="207" t="s">
        <v>149</v>
      </c>
      <c r="J122" s="207" t="s">
        <v>132</v>
      </c>
      <c r="K122" s="208" t="s">
        <v>150</v>
      </c>
      <c r="L122" s="209"/>
      <c r="M122" s="102" t="s">
        <v>1</v>
      </c>
      <c r="N122" s="103" t="s">
        <v>47</v>
      </c>
      <c r="O122" s="103" t="s">
        <v>151</v>
      </c>
      <c r="P122" s="103" t="s">
        <v>152</v>
      </c>
      <c r="Q122" s="103" t="s">
        <v>153</v>
      </c>
      <c r="R122" s="103" t="s">
        <v>154</v>
      </c>
      <c r="S122" s="103" t="s">
        <v>155</v>
      </c>
      <c r="T122" s="104" t="s">
        <v>156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40"/>
      <c r="B123" s="41"/>
      <c r="C123" s="109" t="s">
        <v>157</v>
      </c>
      <c r="D123" s="42"/>
      <c r="E123" s="42"/>
      <c r="F123" s="42"/>
      <c r="G123" s="42"/>
      <c r="H123" s="42"/>
      <c r="I123" s="42"/>
      <c r="J123" s="210">
        <f>BK123</f>
        <v>0</v>
      </c>
      <c r="K123" s="42"/>
      <c r="L123" s="46"/>
      <c r="M123" s="105"/>
      <c r="N123" s="211"/>
      <c r="O123" s="106"/>
      <c r="P123" s="212">
        <f>P124</f>
        <v>0</v>
      </c>
      <c r="Q123" s="106"/>
      <c r="R123" s="212">
        <f>R124</f>
        <v>0</v>
      </c>
      <c r="S123" s="106"/>
      <c r="T123" s="213">
        <f>T124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134</v>
      </c>
      <c r="BK123" s="214">
        <f>BK124</f>
        <v>0</v>
      </c>
    </row>
    <row r="124" s="12" customFormat="1" ht="25.92" customHeight="1">
      <c r="A124" s="12"/>
      <c r="B124" s="215"/>
      <c r="C124" s="216"/>
      <c r="D124" s="217" t="s">
        <v>82</v>
      </c>
      <c r="E124" s="218" t="s">
        <v>124</v>
      </c>
      <c r="F124" s="218" t="s">
        <v>125</v>
      </c>
      <c r="G124" s="216"/>
      <c r="H124" s="216"/>
      <c r="I124" s="219"/>
      <c r="J124" s="220">
        <f>BK124</f>
        <v>0</v>
      </c>
      <c r="K124" s="216"/>
      <c r="L124" s="221"/>
      <c r="M124" s="222"/>
      <c r="N124" s="223"/>
      <c r="O124" s="223"/>
      <c r="P124" s="224">
        <f>P125+P132+P135+P141+P143+P145+P148</f>
        <v>0</v>
      </c>
      <c r="Q124" s="223"/>
      <c r="R124" s="224">
        <f>R125+R132+R135+R141+R143+R145+R148</f>
        <v>0</v>
      </c>
      <c r="S124" s="223"/>
      <c r="T124" s="225">
        <f>T125+T132+T135+T141+T143+T145+T148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6" t="s">
        <v>186</v>
      </c>
      <c r="AT124" s="227" t="s">
        <v>82</v>
      </c>
      <c r="AU124" s="227" t="s">
        <v>83</v>
      </c>
      <c r="AY124" s="226" t="s">
        <v>160</v>
      </c>
      <c r="BK124" s="228">
        <f>BK125+BK132+BK135+BK141+BK143+BK145+BK148</f>
        <v>0</v>
      </c>
    </row>
    <row r="125" s="12" customFormat="1" ht="22.8" customHeight="1">
      <c r="A125" s="12"/>
      <c r="B125" s="215"/>
      <c r="C125" s="216"/>
      <c r="D125" s="217" t="s">
        <v>82</v>
      </c>
      <c r="E125" s="229" t="s">
        <v>1741</v>
      </c>
      <c r="F125" s="229" t="s">
        <v>1742</v>
      </c>
      <c r="G125" s="216"/>
      <c r="H125" s="216"/>
      <c r="I125" s="219"/>
      <c r="J125" s="230">
        <f>BK125</f>
        <v>0</v>
      </c>
      <c r="K125" s="216"/>
      <c r="L125" s="221"/>
      <c r="M125" s="222"/>
      <c r="N125" s="223"/>
      <c r="O125" s="223"/>
      <c r="P125" s="224">
        <f>SUM(P126:P131)</f>
        <v>0</v>
      </c>
      <c r="Q125" s="223"/>
      <c r="R125" s="224">
        <f>SUM(R126:R131)</f>
        <v>0</v>
      </c>
      <c r="S125" s="223"/>
      <c r="T125" s="225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6" t="s">
        <v>186</v>
      </c>
      <c r="AT125" s="227" t="s">
        <v>82</v>
      </c>
      <c r="AU125" s="227" t="s">
        <v>91</v>
      </c>
      <c r="AY125" s="226" t="s">
        <v>160</v>
      </c>
      <c r="BK125" s="228">
        <f>SUM(BK126:BK131)</f>
        <v>0</v>
      </c>
    </row>
    <row r="126" s="2" customFormat="1">
      <c r="A126" s="40"/>
      <c r="B126" s="41"/>
      <c r="C126" s="231" t="s">
        <v>91</v>
      </c>
      <c r="D126" s="231" t="s">
        <v>162</v>
      </c>
      <c r="E126" s="232" t="s">
        <v>1743</v>
      </c>
      <c r="F126" s="233" t="s">
        <v>1744</v>
      </c>
      <c r="G126" s="234" t="s">
        <v>1745</v>
      </c>
      <c r="H126" s="235">
        <v>1</v>
      </c>
      <c r="I126" s="236"/>
      <c r="J126" s="237">
        <f>ROUND(I126*H126,2)</f>
        <v>0</v>
      </c>
      <c r="K126" s="233" t="s">
        <v>1</v>
      </c>
      <c r="L126" s="46"/>
      <c r="M126" s="238" t="s">
        <v>1</v>
      </c>
      <c r="N126" s="239" t="s">
        <v>48</v>
      </c>
      <c r="O126" s="93"/>
      <c r="P126" s="240">
        <f>O126*H126</f>
        <v>0</v>
      </c>
      <c r="Q126" s="240">
        <v>0</v>
      </c>
      <c r="R126" s="240">
        <f>Q126*H126</f>
        <v>0</v>
      </c>
      <c r="S126" s="240">
        <v>0</v>
      </c>
      <c r="T126" s="24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2" t="s">
        <v>1746</v>
      </c>
      <c r="AT126" s="242" t="s">
        <v>162</v>
      </c>
      <c r="AU126" s="242" t="s">
        <v>93</v>
      </c>
      <c r="AY126" s="18" t="s">
        <v>160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18" t="s">
        <v>91</v>
      </c>
      <c r="BK126" s="243">
        <f>ROUND(I126*H126,2)</f>
        <v>0</v>
      </c>
      <c r="BL126" s="18" t="s">
        <v>1746</v>
      </c>
      <c r="BM126" s="242" t="s">
        <v>1747</v>
      </c>
    </row>
    <row r="127" s="2" customFormat="1" ht="16.5" customHeight="1">
      <c r="A127" s="40"/>
      <c r="B127" s="41"/>
      <c r="C127" s="231" t="s">
        <v>93</v>
      </c>
      <c r="D127" s="231" t="s">
        <v>162</v>
      </c>
      <c r="E127" s="232" t="s">
        <v>1748</v>
      </c>
      <c r="F127" s="233" t="s">
        <v>1749</v>
      </c>
      <c r="G127" s="234" t="s">
        <v>1745</v>
      </c>
      <c r="H127" s="235">
        <v>1</v>
      </c>
      <c r="I127" s="236"/>
      <c r="J127" s="237">
        <f>ROUND(I127*H127,2)</f>
        <v>0</v>
      </c>
      <c r="K127" s="233" t="s">
        <v>1</v>
      </c>
      <c r="L127" s="46"/>
      <c r="M127" s="238" t="s">
        <v>1</v>
      </c>
      <c r="N127" s="239" t="s">
        <v>48</v>
      </c>
      <c r="O127" s="93"/>
      <c r="P127" s="240">
        <f>O127*H127</f>
        <v>0</v>
      </c>
      <c r="Q127" s="240">
        <v>0</v>
      </c>
      <c r="R127" s="240">
        <f>Q127*H127</f>
        <v>0</v>
      </c>
      <c r="S127" s="240">
        <v>0</v>
      </c>
      <c r="T127" s="24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2" t="s">
        <v>1746</v>
      </c>
      <c r="AT127" s="242" t="s">
        <v>162</v>
      </c>
      <c r="AU127" s="242" t="s">
        <v>93</v>
      </c>
      <c r="AY127" s="18" t="s">
        <v>160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18" t="s">
        <v>91</v>
      </c>
      <c r="BK127" s="243">
        <f>ROUND(I127*H127,2)</f>
        <v>0</v>
      </c>
      <c r="BL127" s="18" t="s">
        <v>1746</v>
      </c>
      <c r="BM127" s="242" t="s">
        <v>1750</v>
      </c>
    </row>
    <row r="128" s="2" customFormat="1" ht="16.5" customHeight="1">
      <c r="A128" s="40"/>
      <c r="B128" s="41"/>
      <c r="C128" s="231" t="s">
        <v>101</v>
      </c>
      <c r="D128" s="231" t="s">
        <v>162</v>
      </c>
      <c r="E128" s="232" t="s">
        <v>1751</v>
      </c>
      <c r="F128" s="233" t="s">
        <v>1752</v>
      </c>
      <c r="G128" s="234" t="s">
        <v>1745</v>
      </c>
      <c r="H128" s="235">
        <v>1</v>
      </c>
      <c r="I128" s="236"/>
      <c r="J128" s="237">
        <f>ROUND(I128*H128,2)</f>
        <v>0</v>
      </c>
      <c r="K128" s="233" t="s">
        <v>166</v>
      </c>
      <c r="L128" s="46"/>
      <c r="M128" s="238" t="s">
        <v>1</v>
      </c>
      <c r="N128" s="239" t="s">
        <v>48</v>
      </c>
      <c r="O128" s="93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2" t="s">
        <v>1746</v>
      </c>
      <c r="AT128" s="242" t="s">
        <v>162</v>
      </c>
      <c r="AU128" s="242" t="s">
        <v>93</v>
      </c>
      <c r="AY128" s="18" t="s">
        <v>160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8" t="s">
        <v>91</v>
      </c>
      <c r="BK128" s="243">
        <f>ROUND(I128*H128,2)</f>
        <v>0</v>
      </c>
      <c r="BL128" s="18" t="s">
        <v>1746</v>
      </c>
      <c r="BM128" s="242" t="s">
        <v>1753</v>
      </c>
    </row>
    <row r="129" s="2" customFormat="1">
      <c r="A129" s="40"/>
      <c r="B129" s="41"/>
      <c r="C129" s="42"/>
      <c r="D129" s="246" t="s">
        <v>1015</v>
      </c>
      <c r="E129" s="42"/>
      <c r="F129" s="303" t="s">
        <v>1754</v>
      </c>
      <c r="G129" s="42"/>
      <c r="H129" s="42"/>
      <c r="I129" s="304"/>
      <c r="J129" s="42"/>
      <c r="K129" s="42"/>
      <c r="L129" s="46"/>
      <c r="M129" s="305"/>
      <c r="N129" s="306"/>
      <c r="O129" s="93"/>
      <c r="P129" s="93"/>
      <c r="Q129" s="93"/>
      <c r="R129" s="93"/>
      <c r="S129" s="93"/>
      <c r="T129" s="94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1015</v>
      </c>
      <c r="AU129" s="18" t="s">
        <v>93</v>
      </c>
    </row>
    <row r="130" s="2" customFormat="1" ht="16.5" customHeight="1">
      <c r="A130" s="40"/>
      <c r="B130" s="41"/>
      <c r="C130" s="231" t="s">
        <v>167</v>
      </c>
      <c r="D130" s="231" t="s">
        <v>162</v>
      </c>
      <c r="E130" s="232" t="s">
        <v>1755</v>
      </c>
      <c r="F130" s="233" t="s">
        <v>1756</v>
      </c>
      <c r="G130" s="234" t="s">
        <v>1745</v>
      </c>
      <c r="H130" s="235">
        <v>1</v>
      </c>
      <c r="I130" s="236"/>
      <c r="J130" s="237">
        <f>ROUND(I130*H130,2)</f>
        <v>0</v>
      </c>
      <c r="K130" s="233" t="s">
        <v>166</v>
      </c>
      <c r="L130" s="46"/>
      <c r="M130" s="238" t="s">
        <v>1</v>
      </c>
      <c r="N130" s="239" t="s">
        <v>48</v>
      </c>
      <c r="O130" s="93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2" t="s">
        <v>1746</v>
      </c>
      <c r="AT130" s="242" t="s">
        <v>162</v>
      </c>
      <c r="AU130" s="242" t="s">
        <v>93</v>
      </c>
      <c r="AY130" s="18" t="s">
        <v>160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8" t="s">
        <v>91</v>
      </c>
      <c r="BK130" s="243">
        <f>ROUND(I130*H130,2)</f>
        <v>0</v>
      </c>
      <c r="BL130" s="18" t="s">
        <v>1746</v>
      </c>
      <c r="BM130" s="242" t="s">
        <v>1757</v>
      </c>
    </row>
    <row r="131" s="2" customFormat="1">
      <c r="A131" s="40"/>
      <c r="B131" s="41"/>
      <c r="C131" s="42"/>
      <c r="D131" s="246" t="s">
        <v>1015</v>
      </c>
      <c r="E131" s="42"/>
      <c r="F131" s="303" t="s">
        <v>1758</v>
      </c>
      <c r="G131" s="42"/>
      <c r="H131" s="42"/>
      <c r="I131" s="304"/>
      <c r="J131" s="42"/>
      <c r="K131" s="42"/>
      <c r="L131" s="46"/>
      <c r="M131" s="305"/>
      <c r="N131" s="306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1015</v>
      </c>
      <c r="AU131" s="18" t="s">
        <v>93</v>
      </c>
    </row>
    <row r="132" s="12" customFormat="1" ht="22.8" customHeight="1">
      <c r="A132" s="12"/>
      <c r="B132" s="215"/>
      <c r="C132" s="216"/>
      <c r="D132" s="217" t="s">
        <v>82</v>
      </c>
      <c r="E132" s="229" t="s">
        <v>1759</v>
      </c>
      <c r="F132" s="229" t="s">
        <v>1760</v>
      </c>
      <c r="G132" s="216"/>
      <c r="H132" s="216"/>
      <c r="I132" s="219"/>
      <c r="J132" s="230">
        <f>BK132</f>
        <v>0</v>
      </c>
      <c r="K132" s="216"/>
      <c r="L132" s="221"/>
      <c r="M132" s="222"/>
      <c r="N132" s="223"/>
      <c r="O132" s="223"/>
      <c r="P132" s="224">
        <f>SUM(P133:P134)</f>
        <v>0</v>
      </c>
      <c r="Q132" s="223"/>
      <c r="R132" s="224">
        <f>SUM(R133:R134)</f>
        <v>0</v>
      </c>
      <c r="S132" s="223"/>
      <c r="T132" s="225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6" t="s">
        <v>186</v>
      </c>
      <c r="AT132" s="227" t="s">
        <v>82</v>
      </c>
      <c r="AU132" s="227" t="s">
        <v>91</v>
      </c>
      <c r="AY132" s="226" t="s">
        <v>160</v>
      </c>
      <c r="BK132" s="228">
        <f>SUM(BK133:BK134)</f>
        <v>0</v>
      </c>
    </row>
    <row r="133" s="2" customFormat="1" ht="16.5" customHeight="1">
      <c r="A133" s="40"/>
      <c r="B133" s="41"/>
      <c r="C133" s="231" t="s">
        <v>186</v>
      </c>
      <c r="D133" s="231" t="s">
        <v>162</v>
      </c>
      <c r="E133" s="232" t="s">
        <v>1761</v>
      </c>
      <c r="F133" s="233" t="s">
        <v>1760</v>
      </c>
      <c r="G133" s="234" t="s">
        <v>1745</v>
      </c>
      <c r="H133" s="235">
        <v>1</v>
      </c>
      <c r="I133" s="236"/>
      <c r="J133" s="237">
        <f>ROUND(I133*H133,2)</f>
        <v>0</v>
      </c>
      <c r="K133" s="233" t="s">
        <v>166</v>
      </c>
      <c r="L133" s="46"/>
      <c r="M133" s="238" t="s">
        <v>1</v>
      </c>
      <c r="N133" s="239" t="s">
        <v>48</v>
      </c>
      <c r="O133" s="93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2" t="s">
        <v>1746</v>
      </c>
      <c r="AT133" s="242" t="s">
        <v>162</v>
      </c>
      <c r="AU133" s="242" t="s">
        <v>93</v>
      </c>
      <c r="AY133" s="18" t="s">
        <v>160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8" t="s">
        <v>91</v>
      </c>
      <c r="BK133" s="243">
        <f>ROUND(I133*H133,2)</f>
        <v>0</v>
      </c>
      <c r="BL133" s="18" t="s">
        <v>1746</v>
      </c>
      <c r="BM133" s="242" t="s">
        <v>1762</v>
      </c>
    </row>
    <row r="134" s="2" customFormat="1">
      <c r="A134" s="40"/>
      <c r="B134" s="41"/>
      <c r="C134" s="42"/>
      <c r="D134" s="246" t="s">
        <v>1015</v>
      </c>
      <c r="E134" s="42"/>
      <c r="F134" s="303" t="s">
        <v>1763</v>
      </c>
      <c r="G134" s="42"/>
      <c r="H134" s="42"/>
      <c r="I134" s="304"/>
      <c r="J134" s="42"/>
      <c r="K134" s="42"/>
      <c r="L134" s="46"/>
      <c r="M134" s="305"/>
      <c r="N134" s="306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1015</v>
      </c>
      <c r="AU134" s="18" t="s">
        <v>93</v>
      </c>
    </row>
    <row r="135" s="12" customFormat="1" ht="22.8" customHeight="1">
      <c r="A135" s="12"/>
      <c r="B135" s="215"/>
      <c r="C135" s="216"/>
      <c r="D135" s="217" t="s">
        <v>82</v>
      </c>
      <c r="E135" s="229" t="s">
        <v>1764</v>
      </c>
      <c r="F135" s="229" t="s">
        <v>1765</v>
      </c>
      <c r="G135" s="216"/>
      <c r="H135" s="216"/>
      <c r="I135" s="219"/>
      <c r="J135" s="230">
        <f>BK135</f>
        <v>0</v>
      </c>
      <c r="K135" s="216"/>
      <c r="L135" s="221"/>
      <c r="M135" s="222"/>
      <c r="N135" s="223"/>
      <c r="O135" s="223"/>
      <c r="P135" s="224">
        <f>SUM(P136:P140)</f>
        <v>0</v>
      </c>
      <c r="Q135" s="223"/>
      <c r="R135" s="224">
        <f>SUM(R136:R140)</f>
        <v>0</v>
      </c>
      <c r="S135" s="223"/>
      <c r="T135" s="225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6" t="s">
        <v>186</v>
      </c>
      <c r="AT135" s="227" t="s">
        <v>82</v>
      </c>
      <c r="AU135" s="227" t="s">
        <v>91</v>
      </c>
      <c r="AY135" s="226" t="s">
        <v>160</v>
      </c>
      <c r="BK135" s="228">
        <f>SUM(BK136:BK140)</f>
        <v>0</v>
      </c>
    </row>
    <row r="136" s="2" customFormat="1" ht="16.5" customHeight="1">
      <c r="A136" s="40"/>
      <c r="B136" s="41"/>
      <c r="C136" s="231" t="s">
        <v>217</v>
      </c>
      <c r="D136" s="231" t="s">
        <v>162</v>
      </c>
      <c r="E136" s="232" t="s">
        <v>1766</v>
      </c>
      <c r="F136" s="233" t="s">
        <v>1767</v>
      </c>
      <c r="G136" s="234" t="s">
        <v>1745</v>
      </c>
      <c r="H136" s="235">
        <v>1</v>
      </c>
      <c r="I136" s="236"/>
      <c r="J136" s="237">
        <f>ROUND(I136*H136,2)</f>
        <v>0</v>
      </c>
      <c r="K136" s="233" t="s">
        <v>166</v>
      </c>
      <c r="L136" s="46"/>
      <c r="M136" s="238" t="s">
        <v>1</v>
      </c>
      <c r="N136" s="239" t="s">
        <v>48</v>
      </c>
      <c r="O136" s="93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2" t="s">
        <v>1746</v>
      </c>
      <c r="AT136" s="242" t="s">
        <v>162</v>
      </c>
      <c r="AU136" s="242" t="s">
        <v>93</v>
      </c>
      <c r="AY136" s="18" t="s">
        <v>160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8" t="s">
        <v>91</v>
      </c>
      <c r="BK136" s="243">
        <f>ROUND(I136*H136,2)</f>
        <v>0</v>
      </c>
      <c r="BL136" s="18" t="s">
        <v>1746</v>
      </c>
      <c r="BM136" s="242" t="s">
        <v>1768</v>
      </c>
    </row>
    <row r="137" s="2" customFormat="1">
      <c r="A137" s="40"/>
      <c r="B137" s="41"/>
      <c r="C137" s="42"/>
      <c r="D137" s="246" t="s">
        <v>1015</v>
      </c>
      <c r="E137" s="42"/>
      <c r="F137" s="303" t="s">
        <v>1769</v>
      </c>
      <c r="G137" s="42"/>
      <c r="H137" s="42"/>
      <c r="I137" s="304"/>
      <c r="J137" s="42"/>
      <c r="K137" s="42"/>
      <c r="L137" s="46"/>
      <c r="M137" s="305"/>
      <c r="N137" s="306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1015</v>
      </c>
      <c r="AU137" s="18" t="s">
        <v>93</v>
      </c>
    </row>
    <row r="138" s="2" customFormat="1" ht="16.5" customHeight="1">
      <c r="A138" s="40"/>
      <c r="B138" s="41"/>
      <c r="C138" s="231" t="s">
        <v>223</v>
      </c>
      <c r="D138" s="231" t="s">
        <v>162</v>
      </c>
      <c r="E138" s="232" t="s">
        <v>1770</v>
      </c>
      <c r="F138" s="233" t="s">
        <v>1771</v>
      </c>
      <c r="G138" s="234" t="s">
        <v>1745</v>
      </c>
      <c r="H138" s="235">
        <v>1</v>
      </c>
      <c r="I138" s="236"/>
      <c r="J138" s="237">
        <f>ROUND(I138*H138,2)</f>
        <v>0</v>
      </c>
      <c r="K138" s="233" t="s">
        <v>1</v>
      </c>
      <c r="L138" s="46"/>
      <c r="M138" s="238" t="s">
        <v>1</v>
      </c>
      <c r="N138" s="239" t="s">
        <v>48</v>
      </c>
      <c r="O138" s="93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2" t="s">
        <v>1746</v>
      </c>
      <c r="AT138" s="242" t="s">
        <v>162</v>
      </c>
      <c r="AU138" s="242" t="s">
        <v>93</v>
      </c>
      <c r="AY138" s="18" t="s">
        <v>160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8" t="s">
        <v>91</v>
      </c>
      <c r="BK138" s="243">
        <f>ROUND(I138*H138,2)</f>
        <v>0</v>
      </c>
      <c r="BL138" s="18" t="s">
        <v>1746</v>
      </c>
      <c r="BM138" s="242" t="s">
        <v>1772</v>
      </c>
    </row>
    <row r="139" s="2" customFormat="1" ht="16.5" customHeight="1">
      <c r="A139" s="40"/>
      <c r="B139" s="41"/>
      <c r="C139" s="231" t="s">
        <v>229</v>
      </c>
      <c r="D139" s="231" t="s">
        <v>162</v>
      </c>
      <c r="E139" s="232" t="s">
        <v>1773</v>
      </c>
      <c r="F139" s="233" t="s">
        <v>1774</v>
      </c>
      <c r="G139" s="234" t="s">
        <v>1745</v>
      </c>
      <c r="H139" s="235">
        <v>1</v>
      </c>
      <c r="I139" s="236"/>
      <c r="J139" s="237">
        <f>ROUND(I139*H139,2)</f>
        <v>0</v>
      </c>
      <c r="K139" s="233" t="s">
        <v>1</v>
      </c>
      <c r="L139" s="46"/>
      <c r="M139" s="238" t="s">
        <v>1</v>
      </c>
      <c r="N139" s="239" t="s">
        <v>48</v>
      </c>
      <c r="O139" s="93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2" t="s">
        <v>1746</v>
      </c>
      <c r="AT139" s="242" t="s">
        <v>162</v>
      </c>
      <c r="AU139" s="242" t="s">
        <v>93</v>
      </c>
      <c r="AY139" s="18" t="s">
        <v>160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8" t="s">
        <v>91</v>
      </c>
      <c r="BK139" s="243">
        <f>ROUND(I139*H139,2)</f>
        <v>0</v>
      </c>
      <c r="BL139" s="18" t="s">
        <v>1746</v>
      </c>
      <c r="BM139" s="242" t="s">
        <v>1775</v>
      </c>
    </row>
    <row r="140" s="2" customFormat="1" ht="16.5" customHeight="1">
      <c r="A140" s="40"/>
      <c r="B140" s="41"/>
      <c r="C140" s="231" t="s">
        <v>233</v>
      </c>
      <c r="D140" s="231" t="s">
        <v>162</v>
      </c>
      <c r="E140" s="232" t="s">
        <v>1776</v>
      </c>
      <c r="F140" s="233" t="s">
        <v>1777</v>
      </c>
      <c r="G140" s="234" t="s">
        <v>1745</v>
      </c>
      <c r="H140" s="235">
        <v>1</v>
      </c>
      <c r="I140" s="236"/>
      <c r="J140" s="237">
        <f>ROUND(I140*H140,2)</f>
        <v>0</v>
      </c>
      <c r="K140" s="233" t="s">
        <v>1</v>
      </c>
      <c r="L140" s="46"/>
      <c r="M140" s="238" t="s">
        <v>1</v>
      </c>
      <c r="N140" s="239" t="s">
        <v>48</v>
      </c>
      <c r="O140" s="93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2" t="s">
        <v>1746</v>
      </c>
      <c r="AT140" s="242" t="s">
        <v>162</v>
      </c>
      <c r="AU140" s="242" t="s">
        <v>93</v>
      </c>
      <c r="AY140" s="18" t="s">
        <v>160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8" t="s">
        <v>91</v>
      </c>
      <c r="BK140" s="243">
        <f>ROUND(I140*H140,2)</f>
        <v>0</v>
      </c>
      <c r="BL140" s="18" t="s">
        <v>1746</v>
      </c>
      <c r="BM140" s="242" t="s">
        <v>1778</v>
      </c>
    </row>
    <row r="141" s="12" customFormat="1" ht="22.8" customHeight="1">
      <c r="A141" s="12"/>
      <c r="B141" s="215"/>
      <c r="C141" s="216"/>
      <c r="D141" s="217" t="s">
        <v>82</v>
      </c>
      <c r="E141" s="229" t="s">
        <v>1779</v>
      </c>
      <c r="F141" s="229" t="s">
        <v>1780</v>
      </c>
      <c r="G141" s="216"/>
      <c r="H141" s="216"/>
      <c r="I141" s="219"/>
      <c r="J141" s="230">
        <f>BK141</f>
        <v>0</v>
      </c>
      <c r="K141" s="216"/>
      <c r="L141" s="221"/>
      <c r="M141" s="222"/>
      <c r="N141" s="223"/>
      <c r="O141" s="223"/>
      <c r="P141" s="224">
        <f>P142</f>
        <v>0</v>
      </c>
      <c r="Q141" s="223"/>
      <c r="R141" s="224">
        <f>R142</f>
        <v>0</v>
      </c>
      <c r="S141" s="223"/>
      <c r="T141" s="225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6" t="s">
        <v>186</v>
      </c>
      <c r="AT141" s="227" t="s">
        <v>82</v>
      </c>
      <c r="AU141" s="227" t="s">
        <v>91</v>
      </c>
      <c r="AY141" s="226" t="s">
        <v>160</v>
      </c>
      <c r="BK141" s="228">
        <f>BK142</f>
        <v>0</v>
      </c>
    </row>
    <row r="142" s="2" customFormat="1" ht="16.5" customHeight="1">
      <c r="A142" s="40"/>
      <c r="B142" s="41"/>
      <c r="C142" s="231" t="s">
        <v>249</v>
      </c>
      <c r="D142" s="231" t="s">
        <v>162</v>
      </c>
      <c r="E142" s="232" t="s">
        <v>1781</v>
      </c>
      <c r="F142" s="233" t="s">
        <v>1782</v>
      </c>
      <c r="G142" s="234" t="s">
        <v>1745</v>
      </c>
      <c r="H142" s="235">
        <v>1</v>
      </c>
      <c r="I142" s="236"/>
      <c r="J142" s="237">
        <f>ROUND(I142*H142,2)</f>
        <v>0</v>
      </c>
      <c r="K142" s="233" t="s">
        <v>1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1746</v>
      </c>
      <c r="AT142" s="242" t="s">
        <v>162</v>
      </c>
      <c r="AU142" s="242" t="s">
        <v>93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1746</v>
      </c>
      <c r="BM142" s="242" t="s">
        <v>1783</v>
      </c>
    </row>
    <row r="143" s="12" customFormat="1" ht="22.8" customHeight="1">
      <c r="A143" s="12"/>
      <c r="B143" s="215"/>
      <c r="C143" s="216"/>
      <c r="D143" s="217" t="s">
        <v>82</v>
      </c>
      <c r="E143" s="229" t="s">
        <v>1784</v>
      </c>
      <c r="F143" s="229" t="s">
        <v>1785</v>
      </c>
      <c r="G143" s="216"/>
      <c r="H143" s="216"/>
      <c r="I143" s="219"/>
      <c r="J143" s="230">
        <f>BK143</f>
        <v>0</v>
      </c>
      <c r="K143" s="216"/>
      <c r="L143" s="221"/>
      <c r="M143" s="222"/>
      <c r="N143" s="223"/>
      <c r="O143" s="223"/>
      <c r="P143" s="224">
        <f>P144</f>
        <v>0</v>
      </c>
      <c r="Q143" s="223"/>
      <c r="R143" s="224">
        <f>R144</f>
        <v>0</v>
      </c>
      <c r="S143" s="223"/>
      <c r="T143" s="225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6" t="s">
        <v>186</v>
      </c>
      <c r="AT143" s="227" t="s">
        <v>82</v>
      </c>
      <c r="AU143" s="227" t="s">
        <v>91</v>
      </c>
      <c r="AY143" s="226" t="s">
        <v>160</v>
      </c>
      <c r="BK143" s="228">
        <f>BK144</f>
        <v>0</v>
      </c>
    </row>
    <row r="144" s="2" customFormat="1" ht="16.5" customHeight="1">
      <c r="A144" s="40"/>
      <c r="B144" s="41"/>
      <c r="C144" s="231" t="s">
        <v>257</v>
      </c>
      <c r="D144" s="231" t="s">
        <v>162</v>
      </c>
      <c r="E144" s="232" t="s">
        <v>1786</v>
      </c>
      <c r="F144" s="233" t="s">
        <v>1785</v>
      </c>
      <c r="G144" s="234" t="s">
        <v>1745</v>
      </c>
      <c r="H144" s="235">
        <v>1</v>
      </c>
      <c r="I144" s="236"/>
      <c r="J144" s="237">
        <f>ROUND(I144*H144,2)</f>
        <v>0</v>
      </c>
      <c r="K144" s="233" t="s">
        <v>166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1746</v>
      </c>
      <c r="AT144" s="242" t="s">
        <v>162</v>
      </c>
      <c r="AU144" s="242" t="s">
        <v>93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1746</v>
      </c>
      <c r="BM144" s="242" t="s">
        <v>1787</v>
      </c>
    </row>
    <row r="145" s="12" customFormat="1" ht="22.8" customHeight="1">
      <c r="A145" s="12"/>
      <c r="B145" s="215"/>
      <c r="C145" s="216"/>
      <c r="D145" s="217" t="s">
        <v>82</v>
      </c>
      <c r="E145" s="229" t="s">
        <v>1788</v>
      </c>
      <c r="F145" s="229" t="s">
        <v>1789</v>
      </c>
      <c r="G145" s="216"/>
      <c r="H145" s="216"/>
      <c r="I145" s="219"/>
      <c r="J145" s="230">
        <f>BK145</f>
        <v>0</v>
      </c>
      <c r="K145" s="216"/>
      <c r="L145" s="221"/>
      <c r="M145" s="222"/>
      <c r="N145" s="223"/>
      <c r="O145" s="223"/>
      <c r="P145" s="224">
        <f>SUM(P146:P147)</f>
        <v>0</v>
      </c>
      <c r="Q145" s="223"/>
      <c r="R145" s="224">
        <f>SUM(R146:R147)</f>
        <v>0</v>
      </c>
      <c r="S145" s="223"/>
      <c r="T145" s="225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6" t="s">
        <v>186</v>
      </c>
      <c r="AT145" s="227" t="s">
        <v>82</v>
      </c>
      <c r="AU145" s="227" t="s">
        <v>91</v>
      </c>
      <c r="AY145" s="226" t="s">
        <v>160</v>
      </c>
      <c r="BK145" s="228">
        <f>SUM(BK146:BK147)</f>
        <v>0</v>
      </c>
    </row>
    <row r="146" s="2" customFormat="1" ht="16.5" customHeight="1">
      <c r="A146" s="40"/>
      <c r="B146" s="41"/>
      <c r="C146" s="231" t="s">
        <v>263</v>
      </c>
      <c r="D146" s="231" t="s">
        <v>162</v>
      </c>
      <c r="E146" s="232" t="s">
        <v>1790</v>
      </c>
      <c r="F146" s="233" t="s">
        <v>1789</v>
      </c>
      <c r="G146" s="234" t="s">
        <v>1745</v>
      </c>
      <c r="H146" s="235">
        <v>1</v>
      </c>
      <c r="I146" s="236"/>
      <c r="J146" s="237">
        <f>ROUND(I146*H146,2)</f>
        <v>0</v>
      </c>
      <c r="K146" s="233" t="s">
        <v>166</v>
      </c>
      <c r="L146" s="46"/>
      <c r="M146" s="238" t="s">
        <v>1</v>
      </c>
      <c r="N146" s="239" t="s">
        <v>48</v>
      </c>
      <c r="O146" s="93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2" t="s">
        <v>1746</v>
      </c>
      <c r="AT146" s="242" t="s">
        <v>162</v>
      </c>
      <c r="AU146" s="242" t="s">
        <v>93</v>
      </c>
      <c r="AY146" s="18" t="s">
        <v>160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8" t="s">
        <v>91</v>
      </c>
      <c r="BK146" s="243">
        <f>ROUND(I146*H146,2)</f>
        <v>0</v>
      </c>
      <c r="BL146" s="18" t="s">
        <v>1746</v>
      </c>
      <c r="BM146" s="242" t="s">
        <v>1791</v>
      </c>
    </row>
    <row r="147" s="2" customFormat="1" ht="16.5" customHeight="1">
      <c r="A147" s="40"/>
      <c r="B147" s="41"/>
      <c r="C147" s="231" t="s">
        <v>269</v>
      </c>
      <c r="D147" s="231" t="s">
        <v>162</v>
      </c>
      <c r="E147" s="232" t="s">
        <v>1792</v>
      </c>
      <c r="F147" s="233" t="s">
        <v>1793</v>
      </c>
      <c r="G147" s="234" t="s">
        <v>1745</v>
      </c>
      <c r="H147" s="235">
        <v>1</v>
      </c>
      <c r="I147" s="236"/>
      <c r="J147" s="237">
        <f>ROUND(I147*H147,2)</f>
        <v>0</v>
      </c>
      <c r="K147" s="233" t="s">
        <v>1</v>
      </c>
      <c r="L147" s="46"/>
      <c r="M147" s="238" t="s">
        <v>1</v>
      </c>
      <c r="N147" s="239" t="s">
        <v>48</v>
      </c>
      <c r="O147" s="93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2" t="s">
        <v>1746</v>
      </c>
      <c r="AT147" s="242" t="s">
        <v>162</v>
      </c>
      <c r="AU147" s="242" t="s">
        <v>93</v>
      </c>
      <c r="AY147" s="18" t="s">
        <v>160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8" t="s">
        <v>91</v>
      </c>
      <c r="BK147" s="243">
        <f>ROUND(I147*H147,2)</f>
        <v>0</v>
      </c>
      <c r="BL147" s="18" t="s">
        <v>1746</v>
      </c>
      <c r="BM147" s="242" t="s">
        <v>1794</v>
      </c>
    </row>
    <row r="148" s="12" customFormat="1" ht="22.8" customHeight="1">
      <c r="A148" s="12"/>
      <c r="B148" s="215"/>
      <c r="C148" s="216"/>
      <c r="D148" s="217" t="s">
        <v>82</v>
      </c>
      <c r="E148" s="229" t="s">
        <v>1795</v>
      </c>
      <c r="F148" s="229" t="s">
        <v>1796</v>
      </c>
      <c r="G148" s="216"/>
      <c r="H148" s="216"/>
      <c r="I148" s="219"/>
      <c r="J148" s="230">
        <f>BK148</f>
        <v>0</v>
      </c>
      <c r="K148" s="216"/>
      <c r="L148" s="221"/>
      <c r="M148" s="222"/>
      <c r="N148" s="223"/>
      <c r="O148" s="223"/>
      <c r="P148" s="224">
        <f>SUM(P149:P154)</f>
        <v>0</v>
      </c>
      <c r="Q148" s="223"/>
      <c r="R148" s="224">
        <f>SUM(R149:R154)</f>
        <v>0</v>
      </c>
      <c r="S148" s="223"/>
      <c r="T148" s="225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6" t="s">
        <v>186</v>
      </c>
      <c r="AT148" s="227" t="s">
        <v>82</v>
      </c>
      <c r="AU148" s="227" t="s">
        <v>91</v>
      </c>
      <c r="AY148" s="226" t="s">
        <v>160</v>
      </c>
      <c r="BK148" s="228">
        <f>SUM(BK149:BK154)</f>
        <v>0</v>
      </c>
    </row>
    <row r="149" s="2" customFormat="1">
      <c r="A149" s="40"/>
      <c r="B149" s="41"/>
      <c r="C149" s="231" t="s">
        <v>273</v>
      </c>
      <c r="D149" s="231" t="s">
        <v>162</v>
      </c>
      <c r="E149" s="232" t="s">
        <v>1797</v>
      </c>
      <c r="F149" s="233" t="s">
        <v>1798</v>
      </c>
      <c r="G149" s="234" t="s">
        <v>1745</v>
      </c>
      <c r="H149" s="235">
        <v>1</v>
      </c>
      <c r="I149" s="236"/>
      <c r="J149" s="237">
        <f>ROUND(I149*H149,2)</f>
        <v>0</v>
      </c>
      <c r="K149" s="233" t="s">
        <v>1</v>
      </c>
      <c r="L149" s="46"/>
      <c r="M149" s="238" t="s">
        <v>1</v>
      </c>
      <c r="N149" s="239" t="s">
        <v>48</v>
      </c>
      <c r="O149" s="93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2" t="s">
        <v>1746</v>
      </c>
      <c r="AT149" s="242" t="s">
        <v>162</v>
      </c>
      <c r="AU149" s="242" t="s">
        <v>93</v>
      </c>
      <c r="AY149" s="18" t="s">
        <v>160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8" t="s">
        <v>91</v>
      </c>
      <c r="BK149" s="243">
        <f>ROUND(I149*H149,2)</f>
        <v>0</v>
      </c>
      <c r="BL149" s="18" t="s">
        <v>1746</v>
      </c>
      <c r="BM149" s="242" t="s">
        <v>1799</v>
      </c>
    </row>
    <row r="150" s="2" customFormat="1" ht="21.75" customHeight="1">
      <c r="A150" s="40"/>
      <c r="B150" s="41"/>
      <c r="C150" s="231" t="s">
        <v>8</v>
      </c>
      <c r="D150" s="231" t="s">
        <v>162</v>
      </c>
      <c r="E150" s="232" t="s">
        <v>1800</v>
      </c>
      <c r="F150" s="233" t="s">
        <v>1801</v>
      </c>
      <c r="G150" s="234" t="s">
        <v>1745</v>
      </c>
      <c r="H150" s="235">
        <v>1</v>
      </c>
      <c r="I150" s="236"/>
      <c r="J150" s="237">
        <f>ROUND(I150*H150,2)</f>
        <v>0</v>
      </c>
      <c r="K150" s="233" t="s">
        <v>1</v>
      </c>
      <c r="L150" s="46"/>
      <c r="M150" s="238" t="s">
        <v>1</v>
      </c>
      <c r="N150" s="239" t="s">
        <v>48</v>
      </c>
      <c r="O150" s="93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2" t="s">
        <v>1746</v>
      </c>
      <c r="AT150" s="242" t="s">
        <v>162</v>
      </c>
      <c r="AU150" s="242" t="s">
        <v>93</v>
      </c>
      <c r="AY150" s="18" t="s">
        <v>160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8" t="s">
        <v>91</v>
      </c>
      <c r="BK150" s="243">
        <f>ROUND(I150*H150,2)</f>
        <v>0</v>
      </c>
      <c r="BL150" s="18" t="s">
        <v>1746</v>
      </c>
      <c r="BM150" s="242" t="s">
        <v>1802</v>
      </c>
    </row>
    <row r="151" s="2" customFormat="1" ht="16.5" customHeight="1">
      <c r="A151" s="40"/>
      <c r="B151" s="41"/>
      <c r="C151" s="231" t="s">
        <v>288</v>
      </c>
      <c r="D151" s="231" t="s">
        <v>162</v>
      </c>
      <c r="E151" s="232" t="s">
        <v>1803</v>
      </c>
      <c r="F151" s="233" t="s">
        <v>1804</v>
      </c>
      <c r="G151" s="234" t="s">
        <v>1745</v>
      </c>
      <c r="H151" s="235">
        <v>1</v>
      </c>
      <c r="I151" s="236"/>
      <c r="J151" s="237">
        <f>ROUND(I151*H151,2)</f>
        <v>0</v>
      </c>
      <c r="K151" s="233" t="s">
        <v>166</v>
      </c>
      <c r="L151" s="46"/>
      <c r="M151" s="238" t="s">
        <v>1</v>
      </c>
      <c r="N151" s="239" t="s">
        <v>48</v>
      </c>
      <c r="O151" s="93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2" t="s">
        <v>1746</v>
      </c>
      <c r="AT151" s="242" t="s">
        <v>162</v>
      </c>
      <c r="AU151" s="242" t="s">
        <v>93</v>
      </c>
      <c r="AY151" s="18" t="s">
        <v>160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8" t="s">
        <v>91</v>
      </c>
      <c r="BK151" s="243">
        <f>ROUND(I151*H151,2)</f>
        <v>0</v>
      </c>
      <c r="BL151" s="18" t="s">
        <v>1746</v>
      </c>
      <c r="BM151" s="242" t="s">
        <v>1805</v>
      </c>
    </row>
    <row r="152" s="2" customFormat="1" ht="16.5" customHeight="1">
      <c r="A152" s="40"/>
      <c r="B152" s="41"/>
      <c r="C152" s="231" t="s">
        <v>297</v>
      </c>
      <c r="D152" s="231" t="s">
        <v>162</v>
      </c>
      <c r="E152" s="232" t="s">
        <v>1806</v>
      </c>
      <c r="F152" s="233" t="s">
        <v>1807</v>
      </c>
      <c r="G152" s="234" t="s">
        <v>1745</v>
      </c>
      <c r="H152" s="235">
        <v>1</v>
      </c>
      <c r="I152" s="236"/>
      <c r="J152" s="237">
        <f>ROUND(I152*H152,2)</f>
        <v>0</v>
      </c>
      <c r="K152" s="233" t="s">
        <v>166</v>
      </c>
      <c r="L152" s="46"/>
      <c r="M152" s="238" t="s">
        <v>1</v>
      </c>
      <c r="N152" s="239" t="s">
        <v>48</v>
      </c>
      <c r="O152" s="93"/>
      <c r="P152" s="240">
        <f>O152*H152</f>
        <v>0</v>
      </c>
      <c r="Q152" s="240">
        <v>0</v>
      </c>
      <c r="R152" s="240">
        <f>Q152*H152</f>
        <v>0</v>
      </c>
      <c r="S152" s="240">
        <v>0</v>
      </c>
      <c r="T152" s="241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2" t="s">
        <v>1746</v>
      </c>
      <c r="AT152" s="242" t="s">
        <v>162</v>
      </c>
      <c r="AU152" s="242" t="s">
        <v>93</v>
      </c>
      <c r="AY152" s="18" t="s">
        <v>160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8" t="s">
        <v>91</v>
      </c>
      <c r="BK152" s="243">
        <f>ROUND(I152*H152,2)</f>
        <v>0</v>
      </c>
      <c r="BL152" s="18" t="s">
        <v>1746</v>
      </c>
      <c r="BM152" s="242" t="s">
        <v>1808</v>
      </c>
    </row>
    <row r="153" s="2" customFormat="1" ht="16.5" customHeight="1">
      <c r="A153" s="40"/>
      <c r="B153" s="41"/>
      <c r="C153" s="231" t="s">
        <v>301</v>
      </c>
      <c r="D153" s="231" t="s">
        <v>162</v>
      </c>
      <c r="E153" s="232" t="s">
        <v>1809</v>
      </c>
      <c r="F153" s="233" t="s">
        <v>1810</v>
      </c>
      <c r="G153" s="234" t="s">
        <v>1745</v>
      </c>
      <c r="H153" s="235">
        <v>1</v>
      </c>
      <c r="I153" s="236"/>
      <c r="J153" s="237">
        <f>ROUND(I153*H153,2)</f>
        <v>0</v>
      </c>
      <c r="K153" s="233" t="s">
        <v>1</v>
      </c>
      <c r="L153" s="46"/>
      <c r="M153" s="238" t="s">
        <v>1</v>
      </c>
      <c r="N153" s="239" t="s">
        <v>48</v>
      </c>
      <c r="O153" s="93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2" t="s">
        <v>1746</v>
      </c>
      <c r="AT153" s="242" t="s">
        <v>162</v>
      </c>
      <c r="AU153" s="242" t="s">
        <v>93</v>
      </c>
      <c r="AY153" s="18" t="s">
        <v>160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8" t="s">
        <v>91</v>
      </c>
      <c r="BK153" s="243">
        <f>ROUND(I153*H153,2)</f>
        <v>0</v>
      </c>
      <c r="BL153" s="18" t="s">
        <v>1746</v>
      </c>
      <c r="BM153" s="242" t="s">
        <v>1811</v>
      </c>
    </row>
    <row r="154" s="2" customFormat="1" ht="16.5" customHeight="1">
      <c r="A154" s="40"/>
      <c r="B154" s="41"/>
      <c r="C154" s="231" t="s">
        <v>307</v>
      </c>
      <c r="D154" s="231" t="s">
        <v>162</v>
      </c>
      <c r="E154" s="232" t="s">
        <v>1812</v>
      </c>
      <c r="F154" s="233" t="s">
        <v>1813</v>
      </c>
      <c r="G154" s="234" t="s">
        <v>1745</v>
      </c>
      <c r="H154" s="235">
        <v>1</v>
      </c>
      <c r="I154" s="236"/>
      <c r="J154" s="237">
        <f>ROUND(I154*H154,2)</f>
        <v>0</v>
      </c>
      <c r="K154" s="233" t="s">
        <v>1</v>
      </c>
      <c r="L154" s="46"/>
      <c r="M154" s="298" t="s">
        <v>1</v>
      </c>
      <c r="N154" s="299" t="s">
        <v>48</v>
      </c>
      <c r="O154" s="300"/>
      <c r="P154" s="301">
        <f>O154*H154</f>
        <v>0</v>
      </c>
      <c r="Q154" s="301">
        <v>0</v>
      </c>
      <c r="R154" s="301">
        <f>Q154*H154</f>
        <v>0</v>
      </c>
      <c r="S154" s="301">
        <v>0</v>
      </c>
      <c r="T154" s="30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2" t="s">
        <v>1746</v>
      </c>
      <c r="AT154" s="242" t="s">
        <v>162</v>
      </c>
      <c r="AU154" s="242" t="s">
        <v>93</v>
      </c>
      <c r="AY154" s="18" t="s">
        <v>160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8" t="s">
        <v>91</v>
      </c>
      <c r="BK154" s="243">
        <f>ROUND(I154*H154,2)</f>
        <v>0</v>
      </c>
      <c r="BL154" s="18" t="s">
        <v>1746</v>
      </c>
      <c r="BM154" s="242" t="s">
        <v>1814</v>
      </c>
    </row>
    <row r="155" s="2" customFormat="1" ht="6.96" customHeight="1">
      <c r="A155" s="40"/>
      <c r="B155" s="68"/>
      <c r="C155" s="69"/>
      <c r="D155" s="69"/>
      <c r="E155" s="69"/>
      <c r="F155" s="69"/>
      <c r="G155" s="69"/>
      <c r="H155" s="69"/>
      <c r="I155" s="69"/>
      <c r="J155" s="69"/>
      <c r="K155" s="69"/>
      <c r="L155" s="46"/>
      <c r="M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</sheetData>
  <sheetProtection sheet="1" autoFilter="0" formatColumns="0" formatRows="0" objects="1" scenarios="1" spinCount="100000" saltValue="hPPpkXJh8hNhT6ndrdujX13ms3DvkvjkIuTNkf7ArlkQYccbn0Aqbq+D8UxBixvy0w/phfXBS8VwJA88Vg3vLQ==" hashValue="41l2OcS/e3CSWhx/KD2/OPw82TEQiw8/7BNJuNe47BnWoO6JSilv+iSaEn9HY9m3yyjQirGZlDPfKO7yqaMPcg==" algorithmName="SHA-512" password="CC35"/>
  <autoFilter ref="C122:K154"/>
  <mergeCells count="9">
    <mergeCell ref="E7:H7"/>
    <mergeCell ref="E9:H9"/>
    <mergeCell ref="E18:H18"/>
    <mergeCell ref="E27:H27"/>
    <mergeCell ref="E84:H84"/>
    <mergeCell ref="E86:H86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129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40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ROUND(J125,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ROUND((SUM(BE125:BE293)),  2)</f>
        <v>0</v>
      </c>
      <c r="G33" s="40"/>
      <c r="H33" s="40"/>
      <c r="I33" s="169">
        <v>0.20999999999999999</v>
      </c>
      <c r="J33" s="168">
        <f>ROUND(((SUM(BE125:BE293))*I33),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ROUND((SUM(BF125:BF293)),  2)</f>
        <v>0</v>
      </c>
      <c r="G34" s="40"/>
      <c r="H34" s="40"/>
      <c r="I34" s="169">
        <v>0.14999999999999999</v>
      </c>
      <c r="J34" s="168">
        <f>ROUND(((SUM(BF125:BF293))*I34),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ROUND((SUM(BG125:BG293)),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ROUND((SUM(BH125:BH293)),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ROUND((SUM(BI125:BI293)),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SO 01 - Stavební připravenost pro instalaci technologie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Ing. Zdeňka Průšková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J125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135</v>
      </c>
      <c r="E96" s="196"/>
      <c r="F96" s="196"/>
      <c r="G96" s="196"/>
      <c r="H96" s="196"/>
      <c r="I96" s="196"/>
      <c r="J96" s="197">
        <f>J126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99"/>
      <c r="C97" s="135"/>
      <c r="D97" s="200" t="s">
        <v>136</v>
      </c>
      <c r="E97" s="201"/>
      <c r="F97" s="201"/>
      <c r="G97" s="201"/>
      <c r="H97" s="201"/>
      <c r="I97" s="201"/>
      <c r="J97" s="202">
        <f>J127</f>
        <v>0</v>
      </c>
      <c r="K97" s="135"/>
      <c r="L97" s="20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9"/>
      <c r="C98" s="135"/>
      <c r="D98" s="200" t="s">
        <v>137</v>
      </c>
      <c r="E98" s="201"/>
      <c r="F98" s="201"/>
      <c r="G98" s="201"/>
      <c r="H98" s="201"/>
      <c r="I98" s="201"/>
      <c r="J98" s="202">
        <f>J204</f>
        <v>0</v>
      </c>
      <c r="K98" s="135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5"/>
      <c r="D99" s="200" t="s">
        <v>138</v>
      </c>
      <c r="E99" s="201"/>
      <c r="F99" s="201"/>
      <c r="G99" s="201"/>
      <c r="H99" s="201"/>
      <c r="I99" s="201"/>
      <c r="J99" s="202">
        <f>J255</f>
        <v>0</v>
      </c>
      <c r="K99" s="135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5"/>
      <c r="D100" s="200" t="s">
        <v>139</v>
      </c>
      <c r="E100" s="201"/>
      <c r="F100" s="201"/>
      <c r="G100" s="201"/>
      <c r="H100" s="201"/>
      <c r="I100" s="201"/>
      <c r="J100" s="202">
        <f>J263</f>
        <v>0</v>
      </c>
      <c r="K100" s="135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5"/>
      <c r="D101" s="200" t="s">
        <v>140</v>
      </c>
      <c r="E101" s="201"/>
      <c r="F101" s="201"/>
      <c r="G101" s="201"/>
      <c r="H101" s="201"/>
      <c r="I101" s="201"/>
      <c r="J101" s="202">
        <f>J269</f>
        <v>0</v>
      </c>
      <c r="K101" s="135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5"/>
      <c r="D102" s="200" t="s">
        <v>141</v>
      </c>
      <c r="E102" s="201"/>
      <c r="F102" s="201"/>
      <c r="G102" s="201"/>
      <c r="H102" s="201"/>
      <c r="I102" s="201"/>
      <c r="J102" s="202">
        <f>J273</f>
        <v>0</v>
      </c>
      <c r="K102" s="135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142</v>
      </c>
      <c r="E103" s="196"/>
      <c r="F103" s="196"/>
      <c r="G103" s="196"/>
      <c r="H103" s="196"/>
      <c r="I103" s="196"/>
      <c r="J103" s="197">
        <f>J275</f>
        <v>0</v>
      </c>
      <c r="K103" s="194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135"/>
      <c r="D104" s="200" t="s">
        <v>143</v>
      </c>
      <c r="E104" s="201"/>
      <c r="F104" s="201"/>
      <c r="G104" s="201"/>
      <c r="H104" s="201"/>
      <c r="I104" s="201"/>
      <c r="J104" s="202">
        <f>J276</f>
        <v>0</v>
      </c>
      <c r="K104" s="135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144</v>
      </c>
      <c r="E105" s="196"/>
      <c r="F105" s="196"/>
      <c r="G105" s="196"/>
      <c r="H105" s="196"/>
      <c r="I105" s="196"/>
      <c r="J105" s="197">
        <f>J286</f>
        <v>0</v>
      </c>
      <c r="K105" s="194"/>
      <c r="L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11" s="2" customFormat="1" ht="6.96" customHeight="1">
      <c r="A111" s="40"/>
      <c r="B111" s="70"/>
      <c r="C111" s="71"/>
      <c r="D111" s="71"/>
      <c r="E111" s="71"/>
      <c r="F111" s="71"/>
      <c r="G111" s="71"/>
      <c r="H111" s="71"/>
      <c r="I111" s="71"/>
      <c r="J111" s="71"/>
      <c r="K111" s="71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24.96" customHeight="1">
      <c r="A112" s="40"/>
      <c r="B112" s="41"/>
      <c r="C112" s="24" t="s">
        <v>145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16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188" t="str">
        <f>E7</f>
        <v>Biometan, využití kalového plynu na ÚČOV Praha</v>
      </c>
      <c r="F115" s="33"/>
      <c r="G115" s="33"/>
      <c r="H115" s="33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128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8" t="str">
        <f>E9</f>
        <v>SO 01 - Stavební připravenost pro instalaci technologie</v>
      </c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22</v>
      </c>
      <c r="D119" s="42"/>
      <c r="E119" s="42"/>
      <c r="F119" s="28" t="str">
        <f>F12</f>
        <v>Praha</v>
      </c>
      <c r="G119" s="42"/>
      <c r="H119" s="42"/>
      <c r="I119" s="33" t="s">
        <v>24</v>
      </c>
      <c r="J119" s="81" t="str">
        <f>IF(J12="","",J12)</f>
        <v>11. 3. 2021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5.65" customHeight="1">
      <c r="A121" s="40"/>
      <c r="B121" s="41"/>
      <c r="C121" s="33" t="s">
        <v>30</v>
      </c>
      <c r="D121" s="42"/>
      <c r="E121" s="42"/>
      <c r="F121" s="28" t="str">
        <f>E15</f>
        <v>Pražská vodohospodářská společnost a.s.</v>
      </c>
      <c r="G121" s="42"/>
      <c r="H121" s="42"/>
      <c r="I121" s="33" t="s">
        <v>36</v>
      </c>
      <c r="J121" s="38" t="str">
        <f>E21</f>
        <v>AQUA PROCON s.r.o.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34</v>
      </c>
      <c r="D122" s="42"/>
      <c r="E122" s="42"/>
      <c r="F122" s="28" t="str">
        <f>IF(E18="","",E18)</f>
        <v>Vyplň údaj</v>
      </c>
      <c r="G122" s="42"/>
      <c r="H122" s="42"/>
      <c r="I122" s="33" t="s">
        <v>39</v>
      </c>
      <c r="J122" s="38" t="str">
        <f>E24</f>
        <v>Ing. Zdeňka Průšková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204"/>
      <c r="B124" s="205"/>
      <c r="C124" s="206" t="s">
        <v>146</v>
      </c>
      <c r="D124" s="207" t="s">
        <v>68</v>
      </c>
      <c r="E124" s="207" t="s">
        <v>64</v>
      </c>
      <c r="F124" s="207" t="s">
        <v>65</v>
      </c>
      <c r="G124" s="207" t="s">
        <v>147</v>
      </c>
      <c r="H124" s="207" t="s">
        <v>148</v>
      </c>
      <c r="I124" s="207" t="s">
        <v>149</v>
      </c>
      <c r="J124" s="207" t="s">
        <v>132</v>
      </c>
      <c r="K124" s="208" t="s">
        <v>150</v>
      </c>
      <c r="L124" s="209"/>
      <c r="M124" s="102" t="s">
        <v>1</v>
      </c>
      <c r="N124" s="103" t="s">
        <v>47</v>
      </c>
      <c r="O124" s="103" t="s">
        <v>151</v>
      </c>
      <c r="P124" s="103" t="s">
        <v>152</v>
      </c>
      <c r="Q124" s="103" t="s">
        <v>153</v>
      </c>
      <c r="R124" s="103" t="s">
        <v>154</v>
      </c>
      <c r="S124" s="103" t="s">
        <v>155</v>
      </c>
      <c r="T124" s="104" t="s">
        <v>156</v>
      </c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</row>
    <row r="125" s="2" customFormat="1" ht="22.8" customHeight="1">
      <c r="A125" s="40"/>
      <c r="B125" s="41"/>
      <c r="C125" s="109" t="s">
        <v>157</v>
      </c>
      <c r="D125" s="42"/>
      <c r="E125" s="42"/>
      <c r="F125" s="42"/>
      <c r="G125" s="42"/>
      <c r="H125" s="42"/>
      <c r="I125" s="42"/>
      <c r="J125" s="210">
        <f>BK125</f>
        <v>0</v>
      </c>
      <c r="K125" s="42"/>
      <c r="L125" s="46"/>
      <c r="M125" s="105"/>
      <c r="N125" s="211"/>
      <c r="O125" s="106"/>
      <c r="P125" s="212">
        <f>P126+P275+P286</f>
        <v>0</v>
      </c>
      <c r="Q125" s="106"/>
      <c r="R125" s="212">
        <f>R126+R275+R286</f>
        <v>5.4675278099999991</v>
      </c>
      <c r="S125" s="106"/>
      <c r="T125" s="213">
        <f>T126+T275+T286</f>
        <v>14.390574999999998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82</v>
      </c>
      <c r="AU125" s="18" t="s">
        <v>134</v>
      </c>
      <c r="BK125" s="214">
        <f>BK126+BK275+BK286</f>
        <v>0</v>
      </c>
    </row>
    <row r="126" s="12" customFormat="1" ht="25.92" customHeight="1">
      <c r="A126" s="12"/>
      <c r="B126" s="215"/>
      <c r="C126" s="216"/>
      <c r="D126" s="217" t="s">
        <v>82</v>
      </c>
      <c r="E126" s="218" t="s">
        <v>158</v>
      </c>
      <c r="F126" s="218" t="s">
        <v>159</v>
      </c>
      <c r="G126" s="216"/>
      <c r="H126" s="216"/>
      <c r="I126" s="219"/>
      <c r="J126" s="220">
        <f>BK126</f>
        <v>0</v>
      </c>
      <c r="K126" s="216"/>
      <c r="L126" s="221"/>
      <c r="M126" s="222"/>
      <c r="N126" s="223"/>
      <c r="O126" s="223"/>
      <c r="P126" s="224">
        <f>P127+P204+P255+P263+P269+P273</f>
        <v>0</v>
      </c>
      <c r="Q126" s="223"/>
      <c r="R126" s="224">
        <f>R127+R204+R255+R263+R269+R273</f>
        <v>5.4636778099999992</v>
      </c>
      <c r="S126" s="223"/>
      <c r="T126" s="225">
        <f>T127+T204+T255+T263+T269+T273</f>
        <v>14.390574999999998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6" t="s">
        <v>91</v>
      </c>
      <c r="AT126" s="227" t="s">
        <v>82</v>
      </c>
      <c r="AU126" s="227" t="s">
        <v>83</v>
      </c>
      <c r="AY126" s="226" t="s">
        <v>160</v>
      </c>
      <c r="BK126" s="228">
        <f>BK127+BK204+BK255+BK263+BK269+BK273</f>
        <v>0</v>
      </c>
    </row>
    <row r="127" s="12" customFormat="1" ht="22.8" customHeight="1">
      <c r="A127" s="12"/>
      <c r="B127" s="215"/>
      <c r="C127" s="216"/>
      <c r="D127" s="217" t="s">
        <v>82</v>
      </c>
      <c r="E127" s="229" t="s">
        <v>91</v>
      </c>
      <c r="F127" s="229" t="s">
        <v>161</v>
      </c>
      <c r="G127" s="216"/>
      <c r="H127" s="216"/>
      <c r="I127" s="219"/>
      <c r="J127" s="230">
        <f>BK127</f>
        <v>0</v>
      </c>
      <c r="K127" s="216"/>
      <c r="L127" s="221"/>
      <c r="M127" s="222"/>
      <c r="N127" s="223"/>
      <c r="O127" s="223"/>
      <c r="P127" s="224">
        <f>SUM(P128:P203)</f>
        <v>0</v>
      </c>
      <c r="Q127" s="223"/>
      <c r="R127" s="224">
        <f>SUM(R128:R203)</f>
        <v>0</v>
      </c>
      <c r="S127" s="223"/>
      <c r="T127" s="225">
        <f>SUM(T128:T203)</f>
        <v>12.364574999999999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6" t="s">
        <v>91</v>
      </c>
      <c r="AT127" s="227" t="s">
        <v>82</v>
      </c>
      <c r="AU127" s="227" t="s">
        <v>91</v>
      </c>
      <c r="AY127" s="226" t="s">
        <v>160</v>
      </c>
      <c r="BK127" s="228">
        <f>SUM(BK128:BK203)</f>
        <v>0</v>
      </c>
    </row>
    <row r="128" s="2" customFormat="1">
      <c r="A128" s="40"/>
      <c r="B128" s="41"/>
      <c r="C128" s="231" t="s">
        <v>91</v>
      </c>
      <c r="D128" s="231" t="s">
        <v>162</v>
      </c>
      <c r="E128" s="232" t="s">
        <v>163</v>
      </c>
      <c r="F128" s="233" t="s">
        <v>164</v>
      </c>
      <c r="G128" s="234" t="s">
        <v>165</v>
      </c>
      <c r="H128" s="235">
        <v>1</v>
      </c>
      <c r="I128" s="236"/>
      <c r="J128" s="237">
        <f>ROUND(I128*H128,2)</f>
        <v>0</v>
      </c>
      <c r="K128" s="233" t="s">
        <v>166</v>
      </c>
      <c r="L128" s="46"/>
      <c r="M128" s="238" t="s">
        <v>1</v>
      </c>
      <c r="N128" s="239" t="s">
        <v>48</v>
      </c>
      <c r="O128" s="93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2" t="s">
        <v>167</v>
      </c>
      <c r="AT128" s="242" t="s">
        <v>162</v>
      </c>
      <c r="AU128" s="242" t="s">
        <v>93</v>
      </c>
      <c r="AY128" s="18" t="s">
        <v>160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8" t="s">
        <v>91</v>
      </c>
      <c r="BK128" s="243">
        <f>ROUND(I128*H128,2)</f>
        <v>0</v>
      </c>
      <c r="BL128" s="18" t="s">
        <v>167</v>
      </c>
      <c r="BM128" s="242" t="s">
        <v>168</v>
      </c>
    </row>
    <row r="129" s="13" customFormat="1">
      <c r="A129" s="13"/>
      <c r="B129" s="244"/>
      <c r="C129" s="245"/>
      <c r="D129" s="246" t="s">
        <v>169</v>
      </c>
      <c r="E129" s="247" t="s">
        <v>1</v>
      </c>
      <c r="F129" s="248" t="s">
        <v>170</v>
      </c>
      <c r="G129" s="245"/>
      <c r="H129" s="247" t="s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169</v>
      </c>
      <c r="AU129" s="254" t="s">
        <v>93</v>
      </c>
      <c r="AV129" s="13" t="s">
        <v>91</v>
      </c>
      <c r="AW129" s="13" t="s">
        <v>38</v>
      </c>
      <c r="AX129" s="13" t="s">
        <v>83</v>
      </c>
      <c r="AY129" s="254" t="s">
        <v>160</v>
      </c>
    </row>
    <row r="130" s="14" customFormat="1">
      <c r="A130" s="14"/>
      <c r="B130" s="255"/>
      <c r="C130" s="256"/>
      <c r="D130" s="246" t="s">
        <v>169</v>
      </c>
      <c r="E130" s="257" t="s">
        <v>1</v>
      </c>
      <c r="F130" s="258" t="s">
        <v>91</v>
      </c>
      <c r="G130" s="256"/>
      <c r="H130" s="259">
        <v>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169</v>
      </c>
      <c r="AU130" s="265" t="s">
        <v>93</v>
      </c>
      <c r="AV130" s="14" t="s">
        <v>93</v>
      </c>
      <c r="AW130" s="14" t="s">
        <v>38</v>
      </c>
      <c r="AX130" s="14" t="s">
        <v>83</v>
      </c>
      <c r="AY130" s="265" t="s">
        <v>160</v>
      </c>
    </row>
    <row r="131" s="15" customFormat="1">
      <c r="A131" s="15"/>
      <c r="B131" s="266"/>
      <c r="C131" s="267"/>
      <c r="D131" s="246" t="s">
        <v>169</v>
      </c>
      <c r="E131" s="268" t="s">
        <v>1</v>
      </c>
      <c r="F131" s="269" t="s">
        <v>171</v>
      </c>
      <c r="G131" s="267"/>
      <c r="H131" s="270">
        <v>1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6" t="s">
        <v>169</v>
      </c>
      <c r="AU131" s="276" t="s">
        <v>93</v>
      </c>
      <c r="AV131" s="15" t="s">
        <v>167</v>
      </c>
      <c r="AW131" s="15" t="s">
        <v>38</v>
      </c>
      <c r="AX131" s="15" t="s">
        <v>91</v>
      </c>
      <c r="AY131" s="276" t="s">
        <v>160</v>
      </c>
    </row>
    <row r="132" s="2" customFormat="1" ht="16.5" customHeight="1">
      <c r="A132" s="40"/>
      <c r="B132" s="41"/>
      <c r="C132" s="231" t="s">
        <v>93</v>
      </c>
      <c r="D132" s="231" t="s">
        <v>162</v>
      </c>
      <c r="E132" s="232" t="s">
        <v>172</v>
      </c>
      <c r="F132" s="233" t="s">
        <v>173</v>
      </c>
      <c r="G132" s="234" t="s">
        <v>165</v>
      </c>
      <c r="H132" s="235">
        <v>1</v>
      </c>
      <c r="I132" s="236"/>
      <c r="J132" s="237">
        <f>ROUND(I132*H132,2)</f>
        <v>0</v>
      </c>
      <c r="K132" s="233" t="s">
        <v>166</v>
      </c>
      <c r="L132" s="46"/>
      <c r="M132" s="238" t="s">
        <v>1</v>
      </c>
      <c r="N132" s="239" t="s">
        <v>48</v>
      </c>
      <c r="O132" s="93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2" t="s">
        <v>167</v>
      </c>
      <c r="AT132" s="242" t="s">
        <v>162</v>
      </c>
      <c r="AU132" s="242" t="s">
        <v>93</v>
      </c>
      <c r="AY132" s="18" t="s">
        <v>160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8" t="s">
        <v>91</v>
      </c>
      <c r="BK132" s="243">
        <f>ROUND(I132*H132,2)</f>
        <v>0</v>
      </c>
      <c r="BL132" s="18" t="s">
        <v>167</v>
      </c>
      <c r="BM132" s="242" t="s">
        <v>174</v>
      </c>
    </row>
    <row r="133" s="2" customFormat="1" ht="16.5" customHeight="1">
      <c r="A133" s="40"/>
      <c r="B133" s="41"/>
      <c r="C133" s="231" t="s">
        <v>101</v>
      </c>
      <c r="D133" s="231" t="s">
        <v>162</v>
      </c>
      <c r="E133" s="232" t="s">
        <v>175</v>
      </c>
      <c r="F133" s="233" t="s">
        <v>176</v>
      </c>
      <c r="G133" s="234" t="s">
        <v>177</v>
      </c>
      <c r="H133" s="235">
        <v>60.314999999999998</v>
      </c>
      <c r="I133" s="236"/>
      <c r="J133" s="237">
        <f>ROUND(I133*H133,2)</f>
        <v>0</v>
      </c>
      <c r="K133" s="233" t="s">
        <v>166</v>
      </c>
      <c r="L133" s="46"/>
      <c r="M133" s="238" t="s">
        <v>1</v>
      </c>
      <c r="N133" s="239" t="s">
        <v>48</v>
      </c>
      <c r="O133" s="93"/>
      <c r="P133" s="240">
        <f>O133*H133</f>
        <v>0</v>
      </c>
      <c r="Q133" s="240">
        <v>0</v>
      </c>
      <c r="R133" s="240">
        <f>Q133*H133</f>
        <v>0</v>
      </c>
      <c r="S133" s="240">
        <v>0.20499999999999999</v>
      </c>
      <c r="T133" s="241">
        <f>S133*H133</f>
        <v>12.364574999999999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2" t="s">
        <v>167</v>
      </c>
      <c r="AT133" s="242" t="s">
        <v>162</v>
      </c>
      <c r="AU133" s="242" t="s">
        <v>93</v>
      </c>
      <c r="AY133" s="18" t="s">
        <v>160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8" t="s">
        <v>91</v>
      </c>
      <c r="BK133" s="243">
        <f>ROUND(I133*H133,2)</f>
        <v>0</v>
      </c>
      <c r="BL133" s="18" t="s">
        <v>167</v>
      </c>
      <c r="BM133" s="242" t="s">
        <v>178</v>
      </c>
    </row>
    <row r="134" s="13" customFormat="1">
      <c r="A134" s="13"/>
      <c r="B134" s="244"/>
      <c r="C134" s="245"/>
      <c r="D134" s="246" t="s">
        <v>169</v>
      </c>
      <c r="E134" s="247" t="s">
        <v>1</v>
      </c>
      <c r="F134" s="248" t="s">
        <v>170</v>
      </c>
      <c r="G134" s="245"/>
      <c r="H134" s="247" t="s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169</v>
      </c>
      <c r="AU134" s="254" t="s">
        <v>93</v>
      </c>
      <c r="AV134" s="13" t="s">
        <v>91</v>
      </c>
      <c r="AW134" s="13" t="s">
        <v>38</v>
      </c>
      <c r="AX134" s="13" t="s">
        <v>83</v>
      </c>
      <c r="AY134" s="254" t="s">
        <v>160</v>
      </c>
    </row>
    <row r="135" s="14" customFormat="1">
      <c r="A135" s="14"/>
      <c r="B135" s="255"/>
      <c r="C135" s="256"/>
      <c r="D135" s="246" t="s">
        <v>169</v>
      </c>
      <c r="E135" s="257" t="s">
        <v>1</v>
      </c>
      <c r="F135" s="258" t="s">
        <v>179</v>
      </c>
      <c r="G135" s="256"/>
      <c r="H135" s="259">
        <v>60.314999999999998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169</v>
      </c>
      <c r="AU135" s="265" t="s">
        <v>93</v>
      </c>
      <c r="AV135" s="14" t="s">
        <v>93</v>
      </c>
      <c r="AW135" s="14" t="s">
        <v>38</v>
      </c>
      <c r="AX135" s="14" t="s">
        <v>83</v>
      </c>
      <c r="AY135" s="265" t="s">
        <v>160</v>
      </c>
    </row>
    <row r="136" s="15" customFormat="1">
      <c r="A136" s="15"/>
      <c r="B136" s="266"/>
      <c r="C136" s="267"/>
      <c r="D136" s="246" t="s">
        <v>169</v>
      </c>
      <c r="E136" s="268" t="s">
        <v>1</v>
      </c>
      <c r="F136" s="269" t="s">
        <v>171</v>
      </c>
      <c r="G136" s="267"/>
      <c r="H136" s="270">
        <v>60.314999999999998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169</v>
      </c>
      <c r="AU136" s="276" t="s">
        <v>93</v>
      </c>
      <c r="AV136" s="15" t="s">
        <v>167</v>
      </c>
      <c r="AW136" s="15" t="s">
        <v>38</v>
      </c>
      <c r="AX136" s="15" t="s">
        <v>91</v>
      </c>
      <c r="AY136" s="276" t="s">
        <v>160</v>
      </c>
    </row>
    <row r="137" s="2" customFormat="1">
      <c r="A137" s="40"/>
      <c r="B137" s="41"/>
      <c r="C137" s="231" t="s">
        <v>167</v>
      </c>
      <c r="D137" s="231" t="s">
        <v>162</v>
      </c>
      <c r="E137" s="232" t="s">
        <v>180</v>
      </c>
      <c r="F137" s="233" t="s">
        <v>181</v>
      </c>
      <c r="G137" s="234" t="s">
        <v>182</v>
      </c>
      <c r="H137" s="235">
        <v>225.18000000000001</v>
      </c>
      <c r="I137" s="236"/>
      <c r="J137" s="237">
        <f>ROUND(I137*H137,2)</f>
        <v>0</v>
      </c>
      <c r="K137" s="233" t="s">
        <v>166</v>
      </c>
      <c r="L137" s="46"/>
      <c r="M137" s="238" t="s">
        <v>1</v>
      </c>
      <c r="N137" s="239" t="s">
        <v>48</v>
      </c>
      <c r="O137" s="93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2" t="s">
        <v>167</v>
      </c>
      <c r="AT137" s="242" t="s">
        <v>162</v>
      </c>
      <c r="AU137" s="242" t="s">
        <v>93</v>
      </c>
      <c r="AY137" s="18" t="s">
        <v>160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8" t="s">
        <v>91</v>
      </c>
      <c r="BK137" s="243">
        <f>ROUND(I137*H137,2)</f>
        <v>0</v>
      </c>
      <c r="BL137" s="18" t="s">
        <v>167</v>
      </c>
      <c r="BM137" s="242" t="s">
        <v>183</v>
      </c>
    </row>
    <row r="138" s="13" customFormat="1">
      <c r="A138" s="13"/>
      <c r="B138" s="244"/>
      <c r="C138" s="245"/>
      <c r="D138" s="246" t="s">
        <v>169</v>
      </c>
      <c r="E138" s="247" t="s">
        <v>1</v>
      </c>
      <c r="F138" s="248" t="s">
        <v>170</v>
      </c>
      <c r="G138" s="245"/>
      <c r="H138" s="247" t="s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169</v>
      </c>
      <c r="AU138" s="254" t="s">
        <v>93</v>
      </c>
      <c r="AV138" s="13" t="s">
        <v>91</v>
      </c>
      <c r="AW138" s="13" t="s">
        <v>38</v>
      </c>
      <c r="AX138" s="13" t="s">
        <v>83</v>
      </c>
      <c r="AY138" s="254" t="s">
        <v>160</v>
      </c>
    </row>
    <row r="139" s="13" customFormat="1">
      <c r="A139" s="13"/>
      <c r="B139" s="244"/>
      <c r="C139" s="245"/>
      <c r="D139" s="246" t="s">
        <v>169</v>
      </c>
      <c r="E139" s="247" t="s">
        <v>1</v>
      </c>
      <c r="F139" s="248" t="s">
        <v>184</v>
      </c>
      <c r="G139" s="245"/>
      <c r="H139" s="247" t="s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169</v>
      </c>
      <c r="AU139" s="254" t="s">
        <v>93</v>
      </c>
      <c r="AV139" s="13" t="s">
        <v>91</v>
      </c>
      <c r="AW139" s="13" t="s">
        <v>38</v>
      </c>
      <c r="AX139" s="13" t="s">
        <v>83</v>
      </c>
      <c r="AY139" s="254" t="s">
        <v>160</v>
      </c>
    </row>
    <row r="140" s="14" customFormat="1">
      <c r="A140" s="14"/>
      <c r="B140" s="255"/>
      <c r="C140" s="256"/>
      <c r="D140" s="246" t="s">
        <v>169</v>
      </c>
      <c r="E140" s="257" t="s">
        <v>1</v>
      </c>
      <c r="F140" s="258" t="s">
        <v>185</v>
      </c>
      <c r="G140" s="256"/>
      <c r="H140" s="259">
        <v>225.18000000000001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169</v>
      </c>
      <c r="AU140" s="265" t="s">
        <v>93</v>
      </c>
      <c r="AV140" s="14" t="s">
        <v>93</v>
      </c>
      <c r="AW140" s="14" t="s">
        <v>38</v>
      </c>
      <c r="AX140" s="14" t="s">
        <v>83</v>
      </c>
      <c r="AY140" s="265" t="s">
        <v>160</v>
      </c>
    </row>
    <row r="141" s="15" customFormat="1">
      <c r="A141" s="15"/>
      <c r="B141" s="266"/>
      <c r="C141" s="267"/>
      <c r="D141" s="246" t="s">
        <v>169</v>
      </c>
      <c r="E141" s="268" t="s">
        <v>1</v>
      </c>
      <c r="F141" s="269" t="s">
        <v>171</v>
      </c>
      <c r="G141" s="267"/>
      <c r="H141" s="270">
        <v>225.18000000000001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169</v>
      </c>
      <c r="AU141" s="276" t="s">
        <v>93</v>
      </c>
      <c r="AV141" s="15" t="s">
        <v>167</v>
      </c>
      <c r="AW141" s="15" t="s">
        <v>38</v>
      </c>
      <c r="AX141" s="15" t="s">
        <v>91</v>
      </c>
      <c r="AY141" s="276" t="s">
        <v>160</v>
      </c>
    </row>
    <row r="142" s="2" customFormat="1" ht="33" customHeight="1">
      <c r="A142" s="40"/>
      <c r="B142" s="41"/>
      <c r="C142" s="231" t="s">
        <v>186</v>
      </c>
      <c r="D142" s="231" t="s">
        <v>162</v>
      </c>
      <c r="E142" s="232" t="s">
        <v>187</v>
      </c>
      <c r="F142" s="233" t="s">
        <v>188</v>
      </c>
      <c r="G142" s="234" t="s">
        <v>189</v>
      </c>
      <c r="H142" s="235">
        <v>168.137</v>
      </c>
      <c r="I142" s="236"/>
      <c r="J142" s="237">
        <f>ROUND(I142*H142,2)</f>
        <v>0</v>
      </c>
      <c r="K142" s="233" t="s">
        <v>166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167</v>
      </c>
      <c r="AT142" s="242" t="s">
        <v>162</v>
      </c>
      <c r="AU142" s="242" t="s">
        <v>93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167</v>
      </c>
      <c r="BM142" s="242" t="s">
        <v>190</v>
      </c>
    </row>
    <row r="143" s="13" customFormat="1">
      <c r="A143" s="13"/>
      <c r="B143" s="244"/>
      <c r="C143" s="245"/>
      <c r="D143" s="246" t="s">
        <v>169</v>
      </c>
      <c r="E143" s="247" t="s">
        <v>1</v>
      </c>
      <c r="F143" s="248" t="s">
        <v>191</v>
      </c>
      <c r="G143" s="245"/>
      <c r="H143" s="247" t="s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169</v>
      </c>
      <c r="AU143" s="254" t="s">
        <v>93</v>
      </c>
      <c r="AV143" s="13" t="s">
        <v>91</v>
      </c>
      <c r="AW143" s="13" t="s">
        <v>38</v>
      </c>
      <c r="AX143" s="13" t="s">
        <v>83</v>
      </c>
      <c r="AY143" s="254" t="s">
        <v>160</v>
      </c>
    </row>
    <row r="144" s="13" customFormat="1">
      <c r="A144" s="13"/>
      <c r="B144" s="244"/>
      <c r="C144" s="245"/>
      <c r="D144" s="246" t="s">
        <v>169</v>
      </c>
      <c r="E144" s="247" t="s">
        <v>1</v>
      </c>
      <c r="F144" s="248" t="s">
        <v>192</v>
      </c>
      <c r="G144" s="245"/>
      <c r="H144" s="247" t="s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169</v>
      </c>
      <c r="AU144" s="254" t="s">
        <v>93</v>
      </c>
      <c r="AV144" s="13" t="s">
        <v>91</v>
      </c>
      <c r="AW144" s="13" t="s">
        <v>38</v>
      </c>
      <c r="AX144" s="13" t="s">
        <v>83</v>
      </c>
      <c r="AY144" s="254" t="s">
        <v>160</v>
      </c>
    </row>
    <row r="145" s="13" customFormat="1">
      <c r="A145" s="13"/>
      <c r="B145" s="244"/>
      <c r="C145" s="245"/>
      <c r="D145" s="246" t="s">
        <v>169</v>
      </c>
      <c r="E145" s="247" t="s">
        <v>1</v>
      </c>
      <c r="F145" s="248" t="s">
        <v>193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169</v>
      </c>
      <c r="AU145" s="254" t="s">
        <v>93</v>
      </c>
      <c r="AV145" s="13" t="s">
        <v>91</v>
      </c>
      <c r="AW145" s="13" t="s">
        <v>38</v>
      </c>
      <c r="AX145" s="13" t="s">
        <v>83</v>
      </c>
      <c r="AY145" s="254" t="s">
        <v>160</v>
      </c>
    </row>
    <row r="146" s="14" customFormat="1">
      <c r="A146" s="14"/>
      <c r="B146" s="255"/>
      <c r="C146" s="256"/>
      <c r="D146" s="246" t="s">
        <v>169</v>
      </c>
      <c r="E146" s="257" t="s">
        <v>1</v>
      </c>
      <c r="F146" s="258" t="s">
        <v>194</v>
      </c>
      <c r="G146" s="256"/>
      <c r="H146" s="259">
        <v>135.60300000000001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169</v>
      </c>
      <c r="AU146" s="265" t="s">
        <v>93</v>
      </c>
      <c r="AV146" s="14" t="s">
        <v>93</v>
      </c>
      <c r="AW146" s="14" t="s">
        <v>38</v>
      </c>
      <c r="AX146" s="14" t="s">
        <v>83</v>
      </c>
      <c r="AY146" s="265" t="s">
        <v>160</v>
      </c>
    </row>
    <row r="147" s="16" customFormat="1">
      <c r="A147" s="16"/>
      <c r="B147" s="277"/>
      <c r="C147" s="278"/>
      <c r="D147" s="246" t="s">
        <v>169</v>
      </c>
      <c r="E147" s="279" t="s">
        <v>1</v>
      </c>
      <c r="F147" s="280" t="s">
        <v>195</v>
      </c>
      <c r="G147" s="278"/>
      <c r="H147" s="281">
        <v>135.60300000000001</v>
      </c>
      <c r="I147" s="282"/>
      <c r="J147" s="278"/>
      <c r="K147" s="278"/>
      <c r="L147" s="283"/>
      <c r="M147" s="284"/>
      <c r="N147" s="285"/>
      <c r="O147" s="285"/>
      <c r="P147" s="285"/>
      <c r="Q147" s="285"/>
      <c r="R147" s="285"/>
      <c r="S147" s="285"/>
      <c r="T147" s="28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7" t="s">
        <v>169</v>
      </c>
      <c r="AU147" s="287" t="s">
        <v>93</v>
      </c>
      <c r="AV147" s="16" t="s">
        <v>101</v>
      </c>
      <c r="AW147" s="16" t="s">
        <v>38</v>
      </c>
      <c r="AX147" s="16" t="s">
        <v>83</v>
      </c>
      <c r="AY147" s="287" t="s">
        <v>160</v>
      </c>
    </row>
    <row r="148" s="13" customFormat="1">
      <c r="A148" s="13"/>
      <c r="B148" s="244"/>
      <c r="C148" s="245"/>
      <c r="D148" s="246" t="s">
        <v>169</v>
      </c>
      <c r="E148" s="247" t="s">
        <v>1</v>
      </c>
      <c r="F148" s="248" t="s">
        <v>196</v>
      </c>
      <c r="G148" s="245"/>
      <c r="H148" s="247" t="s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169</v>
      </c>
      <c r="AU148" s="254" t="s">
        <v>93</v>
      </c>
      <c r="AV148" s="13" t="s">
        <v>91</v>
      </c>
      <c r="AW148" s="13" t="s">
        <v>38</v>
      </c>
      <c r="AX148" s="13" t="s">
        <v>83</v>
      </c>
      <c r="AY148" s="254" t="s">
        <v>160</v>
      </c>
    </row>
    <row r="149" s="14" customFormat="1">
      <c r="A149" s="14"/>
      <c r="B149" s="255"/>
      <c r="C149" s="256"/>
      <c r="D149" s="246" t="s">
        <v>169</v>
      </c>
      <c r="E149" s="257" t="s">
        <v>1</v>
      </c>
      <c r="F149" s="258" t="s">
        <v>197</v>
      </c>
      <c r="G149" s="256"/>
      <c r="H149" s="259">
        <v>0.52000000000000002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169</v>
      </c>
      <c r="AU149" s="265" t="s">
        <v>93</v>
      </c>
      <c r="AV149" s="14" t="s">
        <v>93</v>
      </c>
      <c r="AW149" s="14" t="s">
        <v>38</v>
      </c>
      <c r="AX149" s="14" t="s">
        <v>83</v>
      </c>
      <c r="AY149" s="265" t="s">
        <v>160</v>
      </c>
    </row>
    <row r="150" s="14" customFormat="1">
      <c r="A150" s="14"/>
      <c r="B150" s="255"/>
      <c r="C150" s="256"/>
      <c r="D150" s="246" t="s">
        <v>169</v>
      </c>
      <c r="E150" s="257" t="s">
        <v>1</v>
      </c>
      <c r="F150" s="258" t="s">
        <v>198</v>
      </c>
      <c r="G150" s="256"/>
      <c r="H150" s="259">
        <v>2.5350000000000001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169</v>
      </c>
      <c r="AU150" s="265" t="s">
        <v>93</v>
      </c>
      <c r="AV150" s="14" t="s">
        <v>93</v>
      </c>
      <c r="AW150" s="14" t="s">
        <v>38</v>
      </c>
      <c r="AX150" s="14" t="s">
        <v>83</v>
      </c>
      <c r="AY150" s="265" t="s">
        <v>160</v>
      </c>
    </row>
    <row r="151" s="14" customFormat="1">
      <c r="A151" s="14"/>
      <c r="B151" s="255"/>
      <c r="C151" s="256"/>
      <c r="D151" s="246" t="s">
        <v>169</v>
      </c>
      <c r="E151" s="257" t="s">
        <v>1</v>
      </c>
      <c r="F151" s="258" t="s">
        <v>199</v>
      </c>
      <c r="G151" s="256"/>
      <c r="H151" s="259">
        <v>0.95299999999999996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169</v>
      </c>
      <c r="AU151" s="265" t="s">
        <v>93</v>
      </c>
      <c r="AV151" s="14" t="s">
        <v>93</v>
      </c>
      <c r="AW151" s="14" t="s">
        <v>38</v>
      </c>
      <c r="AX151" s="14" t="s">
        <v>83</v>
      </c>
      <c r="AY151" s="265" t="s">
        <v>160</v>
      </c>
    </row>
    <row r="152" s="14" customFormat="1">
      <c r="A152" s="14"/>
      <c r="B152" s="255"/>
      <c r="C152" s="256"/>
      <c r="D152" s="246" t="s">
        <v>169</v>
      </c>
      <c r="E152" s="257" t="s">
        <v>1</v>
      </c>
      <c r="F152" s="258" t="s">
        <v>200</v>
      </c>
      <c r="G152" s="256"/>
      <c r="H152" s="259">
        <v>1.2529999999999999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169</v>
      </c>
      <c r="AU152" s="265" t="s">
        <v>93</v>
      </c>
      <c r="AV152" s="14" t="s">
        <v>93</v>
      </c>
      <c r="AW152" s="14" t="s">
        <v>38</v>
      </c>
      <c r="AX152" s="14" t="s">
        <v>83</v>
      </c>
      <c r="AY152" s="265" t="s">
        <v>160</v>
      </c>
    </row>
    <row r="153" s="16" customFormat="1">
      <c r="A153" s="16"/>
      <c r="B153" s="277"/>
      <c r="C153" s="278"/>
      <c r="D153" s="246" t="s">
        <v>169</v>
      </c>
      <c r="E153" s="279" t="s">
        <v>1</v>
      </c>
      <c r="F153" s="280" t="s">
        <v>195</v>
      </c>
      <c r="G153" s="278"/>
      <c r="H153" s="281">
        <v>5.2610000000000001</v>
      </c>
      <c r="I153" s="282"/>
      <c r="J153" s="278"/>
      <c r="K153" s="278"/>
      <c r="L153" s="283"/>
      <c r="M153" s="284"/>
      <c r="N153" s="285"/>
      <c r="O153" s="285"/>
      <c r="P153" s="285"/>
      <c r="Q153" s="285"/>
      <c r="R153" s="285"/>
      <c r="S153" s="285"/>
      <c r="T153" s="28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7" t="s">
        <v>169</v>
      </c>
      <c r="AU153" s="287" t="s">
        <v>93</v>
      </c>
      <c r="AV153" s="16" t="s">
        <v>101</v>
      </c>
      <c r="AW153" s="16" t="s">
        <v>38</v>
      </c>
      <c r="AX153" s="16" t="s">
        <v>83</v>
      </c>
      <c r="AY153" s="287" t="s">
        <v>160</v>
      </c>
    </row>
    <row r="154" s="13" customFormat="1">
      <c r="A154" s="13"/>
      <c r="B154" s="244"/>
      <c r="C154" s="245"/>
      <c r="D154" s="246" t="s">
        <v>169</v>
      </c>
      <c r="E154" s="247" t="s">
        <v>1</v>
      </c>
      <c r="F154" s="248" t="s">
        <v>201</v>
      </c>
      <c r="G154" s="245"/>
      <c r="H154" s="247" t="s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169</v>
      </c>
      <c r="AU154" s="254" t="s">
        <v>93</v>
      </c>
      <c r="AV154" s="13" t="s">
        <v>91</v>
      </c>
      <c r="AW154" s="13" t="s">
        <v>38</v>
      </c>
      <c r="AX154" s="13" t="s">
        <v>83</v>
      </c>
      <c r="AY154" s="254" t="s">
        <v>160</v>
      </c>
    </row>
    <row r="155" s="14" customFormat="1">
      <c r="A155" s="14"/>
      <c r="B155" s="255"/>
      <c r="C155" s="256"/>
      <c r="D155" s="246" t="s">
        <v>169</v>
      </c>
      <c r="E155" s="257" t="s">
        <v>1</v>
      </c>
      <c r="F155" s="258" t="s">
        <v>202</v>
      </c>
      <c r="G155" s="256"/>
      <c r="H155" s="259">
        <v>0.42299999999999999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169</v>
      </c>
      <c r="AU155" s="265" t="s">
        <v>93</v>
      </c>
      <c r="AV155" s="14" t="s">
        <v>93</v>
      </c>
      <c r="AW155" s="14" t="s">
        <v>38</v>
      </c>
      <c r="AX155" s="14" t="s">
        <v>83</v>
      </c>
      <c r="AY155" s="265" t="s">
        <v>160</v>
      </c>
    </row>
    <row r="156" s="14" customFormat="1">
      <c r="A156" s="14"/>
      <c r="B156" s="255"/>
      <c r="C156" s="256"/>
      <c r="D156" s="246" t="s">
        <v>169</v>
      </c>
      <c r="E156" s="257" t="s">
        <v>1</v>
      </c>
      <c r="F156" s="258" t="s">
        <v>203</v>
      </c>
      <c r="G156" s="256"/>
      <c r="H156" s="259">
        <v>0.63300000000000001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169</v>
      </c>
      <c r="AU156" s="265" t="s">
        <v>93</v>
      </c>
      <c r="AV156" s="14" t="s">
        <v>93</v>
      </c>
      <c r="AW156" s="14" t="s">
        <v>38</v>
      </c>
      <c r="AX156" s="14" t="s">
        <v>83</v>
      </c>
      <c r="AY156" s="265" t="s">
        <v>160</v>
      </c>
    </row>
    <row r="157" s="16" customFormat="1">
      <c r="A157" s="16"/>
      <c r="B157" s="277"/>
      <c r="C157" s="278"/>
      <c r="D157" s="246" t="s">
        <v>169</v>
      </c>
      <c r="E157" s="279" t="s">
        <v>1</v>
      </c>
      <c r="F157" s="280" t="s">
        <v>195</v>
      </c>
      <c r="G157" s="278"/>
      <c r="H157" s="281">
        <v>1.0560000000000001</v>
      </c>
      <c r="I157" s="282"/>
      <c r="J157" s="278"/>
      <c r="K157" s="278"/>
      <c r="L157" s="283"/>
      <c r="M157" s="284"/>
      <c r="N157" s="285"/>
      <c r="O157" s="285"/>
      <c r="P157" s="285"/>
      <c r="Q157" s="285"/>
      <c r="R157" s="285"/>
      <c r="S157" s="285"/>
      <c r="T157" s="28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87" t="s">
        <v>169</v>
      </c>
      <c r="AU157" s="287" t="s">
        <v>93</v>
      </c>
      <c r="AV157" s="16" t="s">
        <v>101</v>
      </c>
      <c r="AW157" s="16" t="s">
        <v>38</v>
      </c>
      <c r="AX157" s="16" t="s">
        <v>83</v>
      </c>
      <c r="AY157" s="287" t="s">
        <v>160</v>
      </c>
    </row>
    <row r="158" s="13" customFormat="1">
      <c r="A158" s="13"/>
      <c r="B158" s="244"/>
      <c r="C158" s="245"/>
      <c r="D158" s="246" t="s">
        <v>169</v>
      </c>
      <c r="E158" s="247" t="s">
        <v>1</v>
      </c>
      <c r="F158" s="248" t="s">
        <v>204</v>
      </c>
      <c r="G158" s="245"/>
      <c r="H158" s="247" t="s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169</v>
      </c>
      <c r="AU158" s="254" t="s">
        <v>93</v>
      </c>
      <c r="AV158" s="13" t="s">
        <v>91</v>
      </c>
      <c r="AW158" s="13" t="s">
        <v>38</v>
      </c>
      <c r="AX158" s="13" t="s">
        <v>83</v>
      </c>
      <c r="AY158" s="254" t="s">
        <v>160</v>
      </c>
    </row>
    <row r="159" s="14" customFormat="1">
      <c r="A159" s="14"/>
      <c r="B159" s="255"/>
      <c r="C159" s="256"/>
      <c r="D159" s="246" t="s">
        <v>169</v>
      </c>
      <c r="E159" s="257" t="s">
        <v>1</v>
      </c>
      <c r="F159" s="258" t="s">
        <v>205</v>
      </c>
      <c r="G159" s="256"/>
      <c r="H159" s="259">
        <v>1.4790000000000001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169</v>
      </c>
      <c r="AU159" s="265" t="s">
        <v>93</v>
      </c>
      <c r="AV159" s="14" t="s">
        <v>93</v>
      </c>
      <c r="AW159" s="14" t="s">
        <v>38</v>
      </c>
      <c r="AX159" s="14" t="s">
        <v>83</v>
      </c>
      <c r="AY159" s="265" t="s">
        <v>160</v>
      </c>
    </row>
    <row r="160" s="14" customFormat="1">
      <c r="A160" s="14"/>
      <c r="B160" s="255"/>
      <c r="C160" s="256"/>
      <c r="D160" s="246" t="s">
        <v>169</v>
      </c>
      <c r="E160" s="257" t="s">
        <v>1</v>
      </c>
      <c r="F160" s="258" t="s">
        <v>206</v>
      </c>
      <c r="G160" s="256"/>
      <c r="H160" s="259">
        <v>2.9529999999999998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169</v>
      </c>
      <c r="AU160" s="265" t="s">
        <v>93</v>
      </c>
      <c r="AV160" s="14" t="s">
        <v>93</v>
      </c>
      <c r="AW160" s="14" t="s">
        <v>38</v>
      </c>
      <c r="AX160" s="14" t="s">
        <v>83</v>
      </c>
      <c r="AY160" s="265" t="s">
        <v>160</v>
      </c>
    </row>
    <row r="161" s="14" customFormat="1">
      <c r="A161" s="14"/>
      <c r="B161" s="255"/>
      <c r="C161" s="256"/>
      <c r="D161" s="246" t="s">
        <v>169</v>
      </c>
      <c r="E161" s="257" t="s">
        <v>1</v>
      </c>
      <c r="F161" s="258" t="s">
        <v>207</v>
      </c>
      <c r="G161" s="256"/>
      <c r="H161" s="259">
        <v>0.92900000000000005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169</v>
      </c>
      <c r="AU161" s="265" t="s">
        <v>93</v>
      </c>
      <c r="AV161" s="14" t="s">
        <v>93</v>
      </c>
      <c r="AW161" s="14" t="s">
        <v>38</v>
      </c>
      <c r="AX161" s="14" t="s">
        <v>83</v>
      </c>
      <c r="AY161" s="265" t="s">
        <v>160</v>
      </c>
    </row>
    <row r="162" s="16" customFormat="1">
      <c r="A162" s="16"/>
      <c r="B162" s="277"/>
      <c r="C162" s="278"/>
      <c r="D162" s="246" t="s">
        <v>169</v>
      </c>
      <c r="E162" s="279" t="s">
        <v>1</v>
      </c>
      <c r="F162" s="280" t="s">
        <v>195</v>
      </c>
      <c r="G162" s="278"/>
      <c r="H162" s="281">
        <v>5.3609999999999998</v>
      </c>
      <c r="I162" s="282"/>
      <c r="J162" s="278"/>
      <c r="K162" s="278"/>
      <c r="L162" s="283"/>
      <c r="M162" s="284"/>
      <c r="N162" s="285"/>
      <c r="O162" s="285"/>
      <c r="P162" s="285"/>
      <c r="Q162" s="285"/>
      <c r="R162" s="285"/>
      <c r="S162" s="285"/>
      <c r="T162" s="28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7" t="s">
        <v>169</v>
      </c>
      <c r="AU162" s="287" t="s">
        <v>93</v>
      </c>
      <c r="AV162" s="16" t="s">
        <v>101</v>
      </c>
      <c r="AW162" s="16" t="s">
        <v>38</v>
      </c>
      <c r="AX162" s="16" t="s">
        <v>83</v>
      </c>
      <c r="AY162" s="287" t="s">
        <v>160</v>
      </c>
    </row>
    <row r="163" s="13" customFormat="1">
      <c r="A163" s="13"/>
      <c r="B163" s="244"/>
      <c r="C163" s="245"/>
      <c r="D163" s="246" t="s">
        <v>169</v>
      </c>
      <c r="E163" s="247" t="s">
        <v>1</v>
      </c>
      <c r="F163" s="248" t="s">
        <v>208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169</v>
      </c>
      <c r="AU163" s="254" t="s">
        <v>93</v>
      </c>
      <c r="AV163" s="13" t="s">
        <v>91</v>
      </c>
      <c r="AW163" s="13" t="s">
        <v>38</v>
      </c>
      <c r="AX163" s="13" t="s">
        <v>83</v>
      </c>
      <c r="AY163" s="254" t="s">
        <v>160</v>
      </c>
    </row>
    <row r="164" s="14" customFormat="1">
      <c r="A164" s="14"/>
      <c r="B164" s="255"/>
      <c r="C164" s="256"/>
      <c r="D164" s="246" t="s">
        <v>169</v>
      </c>
      <c r="E164" s="257" t="s">
        <v>1</v>
      </c>
      <c r="F164" s="258" t="s">
        <v>209</v>
      </c>
      <c r="G164" s="256"/>
      <c r="H164" s="259">
        <v>1.665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169</v>
      </c>
      <c r="AU164" s="265" t="s">
        <v>93</v>
      </c>
      <c r="AV164" s="14" t="s">
        <v>93</v>
      </c>
      <c r="AW164" s="14" t="s">
        <v>38</v>
      </c>
      <c r="AX164" s="14" t="s">
        <v>83</v>
      </c>
      <c r="AY164" s="265" t="s">
        <v>160</v>
      </c>
    </row>
    <row r="165" s="14" customFormat="1">
      <c r="A165" s="14"/>
      <c r="B165" s="255"/>
      <c r="C165" s="256"/>
      <c r="D165" s="246" t="s">
        <v>169</v>
      </c>
      <c r="E165" s="257" t="s">
        <v>1</v>
      </c>
      <c r="F165" s="258" t="s">
        <v>210</v>
      </c>
      <c r="G165" s="256"/>
      <c r="H165" s="259">
        <v>4.4429999999999996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169</v>
      </c>
      <c r="AU165" s="265" t="s">
        <v>93</v>
      </c>
      <c r="AV165" s="14" t="s">
        <v>93</v>
      </c>
      <c r="AW165" s="14" t="s">
        <v>38</v>
      </c>
      <c r="AX165" s="14" t="s">
        <v>83</v>
      </c>
      <c r="AY165" s="265" t="s">
        <v>160</v>
      </c>
    </row>
    <row r="166" s="14" customFormat="1">
      <c r="A166" s="14"/>
      <c r="B166" s="255"/>
      <c r="C166" s="256"/>
      <c r="D166" s="246" t="s">
        <v>169</v>
      </c>
      <c r="E166" s="257" t="s">
        <v>1</v>
      </c>
      <c r="F166" s="258" t="s">
        <v>211</v>
      </c>
      <c r="G166" s="256"/>
      <c r="H166" s="259">
        <v>2.3300000000000001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169</v>
      </c>
      <c r="AU166" s="265" t="s">
        <v>93</v>
      </c>
      <c r="AV166" s="14" t="s">
        <v>93</v>
      </c>
      <c r="AW166" s="14" t="s">
        <v>38</v>
      </c>
      <c r="AX166" s="14" t="s">
        <v>83</v>
      </c>
      <c r="AY166" s="265" t="s">
        <v>160</v>
      </c>
    </row>
    <row r="167" s="16" customFormat="1">
      <c r="A167" s="16"/>
      <c r="B167" s="277"/>
      <c r="C167" s="278"/>
      <c r="D167" s="246" t="s">
        <v>169</v>
      </c>
      <c r="E167" s="279" t="s">
        <v>1</v>
      </c>
      <c r="F167" s="280" t="s">
        <v>195</v>
      </c>
      <c r="G167" s="278"/>
      <c r="H167" s="281">
        <v>8.4380000000000006</v>
      </c>
      <c r="I167" s="282"/>
      <c r="J167" s="278"/>
      <c r="K167" s="278"/>
      <c r="L167" s="283"/>
      <c r="M167" s="284"/>
      <c r="N167" s="285"/>
      <c r="O167" s="285"/>
      <c r="P167" s="285"/>
      <c r="Q167" s="285"/>
      <c r="R167" s="285"/>
      <c r="S167" s="285"/>
      <c r="T167" s="28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87" t="s">
        <v>169</v>
      </c>
      <c r="AU167" s="287" t="s">
        <v>93</v>
      </c>
      <c r="AV167" s="16" t="s">
        <v>101</v>
      </c>
      <c r="AW167" s="16" t="s">
        <v>38</v>
      </c>
      <c r="AX167" s="16" t="s">
        <v>83</v>
      </c>
      <c r="AY167" s="287" t="s">
        <v>160</v>
      </c>
    </row>
    <row r="168" s="13" customFormat="1">
      <c r="A168" s="13"/>
      <c r="B168" s="244"/>
      <c r="C168" s="245"/>
      <c r="D168" s="246" t="s">
        <v>169</v>
      </c>
      <c r="E168" s="247" t="s">
        <v>1</v>
      </c>
      <c r="F168" s="248" t="s">
        <v>212</v>
      </c>
      <c r="G168" s="245"/>
      <c r="H168" s="247" t="s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169</v>
      </c>
      <c r="AU168" s="254" t="s">
        <v>93</v>
      </c>
      <c r="AV168" s="13" t="s">
        <v>91</v>
      </c>
      <c r="AW168" s="13" t="s">
        <v>38</v>
      </c>
      <c r="AX168" s="13" t="s">
        <v>83</v>
      </c>
      <c r="AY168" s="254" t="s">
        <v>160</v>
      </c>
    </row>
    <row r="169" s="14" customFormat="1">
      <c r="A169" s="14"/>
      <c r="B169" s="255"/>
      <c r="C169" s="256"/>
      <c r="D169" s="246" t="s">
        <v>169</v>
      </c>
      <c r="E169" s="257" t="s">
        <v>1</v>
      </c>
      <c r="F169" s="258" t="s">
        <v>213</v>
      </c>
      <c r="G169" s="256"/>
      <c r="H169" s="259">
        <v>2.9710000000000001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169</v>
      </c>
      <c r="AU169" s="265" t="s">
        <v>93</v>
      </c>
      <c r="AV169" s="14" t="s">
        <v>93</v>
      </c>
      <c r="AW169" s="14" t="s">
        <v>38</v>
      </c>
      <c r="AX169" s="14" t="s">
        <v>83</v>
      </c>
      <c r="AY169" s="265" t="s">
        <v>160</v>
      </c>
    </row>
    <row r="170" s="14" customFormat="1">
      <c r="A170" s="14"/>
      <c r="B170" s="255"/>
      <c r="C170" s="256"/>
      <c r="D170" s="246" t="s">
        <v>169</v>
      </c>
      <c r="E170" s="257" t="s">
        <v>1</v>
      </c>
      <c r="F170" s="258" t="s">
        <v>214</v>
      </c>
      <c r="G170" s="256"/>
      <c r="H170" s="259">
        <v>3.6219999999999999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169</v>
      </c>
      <c r="AU170" s="265" t="s">
        <v>93</v>
      </c>
      <c r="AV170" s="14" t="s">
        <v>93</v>
      </c>
      <c r="AW170" s="14" t="s">
        <v>38</v>
      </c>
      <c r="AX170" s="14" t="s">
        <v>83</v>
      </c>
      <c r="AY170" s="265" t="s">
        <v>160</v>
      </c>
    </row>
    <row r="171" s="14" customFormat="1">
      <c r="A171" s="14"/>
      <c r="B171" s="255"/>
      <c r="C171" s="256"/>
      <c r="D171" s="246" t="s">
        <v>169</v>
      </c>
      <c r="E171" s="257" t="s">
        <v>1</v>
      </c>
      <c r="F171" s="258" t="s">
        <v>215</v>
      </c>
      <c r="G171" s="256"/>
      <c r="H171" s="259">
        <v>1.855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169</v>
      </c>
      <c r="AU171" s="265" t="s">
        <v>93</v>
      </c>
      <c r="AV171" s="14" t="s">
        <v>93</v>
      </c>
      <c r="AW171" s="14" t="s">
        <v>38</v>
      </c>
      <c r="AX171" s="14" t="s">
        <v>83</v>
      </c>
      <c r="AY171" s="265" t="s">
        <v>160</v>
      </c>
    </row>
    <row r="172" s="14" customFormat="1">
      <c r="A172" s="14"/>
      <c r="B172" s="255"/>
      <c r="C172" s="256"/>
      <c r="D172" s="246" t="s">
        <v>169</v>
      </c>
      <c r="E172" s="257" t="s">
        <v>1</v>
      </c>
      <c r="F172" s="258" t="s">
        <v>216</v>
      </c>
      <c r="G172" s="256"/>
      <c r="H172" s="259">
        <v>3.9700000000000002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169</v>
      </c>
      <c r="AU172" s="265" t="s">
        <v>93</v>
      </c>
      <c r="AV172" s="14" t="s">
        <v>93</v>
      </c>
      <c r="AW172" s="14" t="s">
        <v>38</v>
      </c>
      <c r="AX172" s="14" t="s">
        <v>83</v>
      </c>
      <c r="AY172" s="265" t="s">
        <v>160</v>
      </c>
    </row>
    <row r="173" s="16" customFormat="1">
      <c r="A173" s="16"/>
      <c r="B173" s="277"/>
      <c r="C173" s="278"/>
      <c r="D173" s="246" t="s">
        <v>169</v>
      </c>
      <c r="E173" s="279" t="s">
        <v>1</v>
      </c>
      <c r="F173" s="280" t="s">
        <v>195</v>
      </c>
      <c r="G173" s="278"/>
      <c r="H173" s="281">
        <v>12.417999999999999</v>
      </c>
      <c r="I173" s="282"/>
      <c r="J173" s="278"/>
      <c r="K173" s="278"/>
      <c r="L173" s="283"/>
      <c r="M173" s="284"/>
      <c r="N173" s="285"/>
      <c r="O173" s="285"/>
      <c r="P173" s="285"/>
      <c r="Q173" s="285"/>
      <c r="R173" s="285"/>
      <c r="S173" s="285"/>
      <c r="T173" s="28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7" t="s">
        <v>169</v>
      </c>
      <c r="AU173" s="287" t="s">
        <v>93</v>
      </c>
      <c r="AV173" s="16" t="s">
        <v>101</v>
      </c>
      <c r="AW173" s="16" t="s">
        <v>38</v>
      </c>
      <c r="AX173" s="16" t="s">
        <v>83</v>
      </c>
      <c r="AY173" s="287" t="s">
        <v>160</v>
      </c>
    </row>
    <row r="174" s="15" customFormat="1">
      <c r="A174" s="15"/>
      <c r="B174" s="266"/>
      <c r="C174" s="267"/>
      <c r="D174" s="246" t="s">
        <v>169</v>
      </c>
      <c r="E174" s="268" t="s">
        <v>1</v>
      </c>
      <c r="F174" s="269" t="s">
        <v>171</v>
      </c>
      <c r="G174" s="267"/>
      <c r="H174" s="270">
        <v>168.137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6" t="s">
        <v>169</v>
      </c>
      <c r="AU174" s="276" t="s">
        <v>93</v>
      </c>
      <c r="AV174" s="15" t="s">
        <v>167</v>
      </c>
      <c r="AW174" s="15" t="s">
        <v>38</v>
      </c>
      <c r="AX174" s="15" t="s">
        <v>91</v>
      </c>
      <c r="AY174" s="276" t="s">
        <v>160</v>
      </c>
    </row>
    <row r="175" s="2" customFormat="1" ht="33" customHeight="1">
      <c r="A175" s="40"/>
      <c r="B175" s="41"/>
      <c r="C175" s="231" t="s">
        <v>217</v>
      </c>
      <c r="D175" s="231" t="s">
        <v>162</v>
      </c>
      <c r="E175" s="232" t="s">
        <v>218</v>
      </c>
      <c r="F175" s="233" t="s">
        <v>219</v>
      </c>
      <c r="G175" s="234" t="s">
        <v>189</v>
      </c>
      <c r="H175" s="235">
        <v>180.42400000000001</v>
      </c>
      <c r="I175" s="236"/>
      <c r="J175" s="237">
        <f>ROUND(I175*H175,2)</f>
        <v>0</v>
      </c>
      <c r="K175" s="233" t="s">
        <v>166</v>
      </c>
      <c r="L175" s="46"/>
      <c r="M175" s="238" t="s">
        <v>1</v>
      </c>
      <c r="N175" s="239" t="s">
        <v>48</v>
      </c>
      <c r="O175" s="93"/>
      <c r="P175" s="240">
        <f>O175*H175</f>
        <v>0</v>
      </c>
      <c r="Q175" s="240">
        <v>0</v>
      </c>
      <c r="R175" s="240">
        <f>Q175*H175</f>
        <v>0</v>
      </c>
      <c r="S175" s="240">
        <v>0</v>
      </c>
      <c r="T175" s="241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2" t="s">
        <v>167</v>
      </c>
      <c r="AT175" s="242" t="s">
        <v>162</v>
      </c>
      <c r="AU175" s="242" t="s">
        <v>93</v>
      </c>
      <c r="AY175" s="18" t="s">
        <v>160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8" t="s">
        <v>91</v>
      </c>
      <c r="BK175" s="243">
        <f>ROUND(I175*H175,2)</f>
        <v>0</v>
      </c>
      <c r="BL175" s="18" t="s">
        <v>167</v>
      </c>
      <c r="BM175" s="242" t="s">
        <v>220</v>
      </c>
    </row>
    <row r="176" s="13" customFormat="1">
      <c r="A176" s="13"/>
      <c r="B176" s="244"/>
      <c r="C176" s="245"/>
      <c r="D176" s="246" t="s">
        <v>169</v>
      </c>
      <c r="E176" s="247" t="s">
        <v>1</v>
      </c>
      <c r="F176" s="248" t="s">
        <v>191</v>
      </c>
      <c r="G176" s="245"/>
      <c r="H176" s="247" t="s">
        <v>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169</v>
      </c>
      <c r="AU176" s="254" t="s">
        <v>93</v>
      </c>
      <c r="AV176" s="13" t="s">
        <v>91</v>
      </c>
      <c r="AW176" s="13" t="s">
        <v>38</v>
      </c>
      <c r="AX176" s="13" t="s">
        <v>83</v>
      </c>
      <c r="AY176" s="254" t="s">
        <v>160</v>
      </c>
    </row>
    <row r="177" s="14" customFormat="1">
      <c r="A177" s="14"/>
      <c r="B177" s="255"/>
      <c r="C177" s="256"/>
      <c r="D177" s="246" t="s">
        <v>169</v>
      </c>
      <c r="E177" s="257" t="s">
        <v>1</v>
      </c>
      <c r="F177" s="258" t="s">
        <v>221</v>
      </c>
      <c r="G177" s="256"/>
      <c r="H177" s="259">
        <v>168.137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169</v>
      </c>
      <c r="AU177" s="265" t="s">
        <v>93</v>
      </c>
      <c r="AV177" s="14" t="s">
        <v>93</v>
      </c>
      <c r="AW177" s="14" t="s">
        <v>38</v>
      </c>
      <c r="AX177" s="14" t="s">
        <v>83</v>
      </c>
      <c r="AY177" s="265" t="s">
        <v>160</v>
      </c>
    </row>
    <row r="178" s="14" customFormat="1">
      <c r="A178" s="14"/>
      <c r="B178" s="255"/>
      <c r="C178" s="256"/>
      <c r="D178" s="246" t="s">
        <v>169</v>
      </c>
      <c r="E178" s="257" t="s">
        <v>1</v>
      </c>
      <c r="F178" s="258" t="s">
        <v>222</v>
      </c>
      <c r="G178" s="256"/>
      <c r="H178" s="259">
        <v>12.287000000000001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169</v>
      </c>
      <c r="AU178" s="265" t="s">
        <v>93</v>
      </c>
      <c r="AV178" s="14" t="s">
        <v>93</v>
      </c>
      <c r="AW178" s="14" t="s">
        <v>38</v>
      </c>
      <c r="AX178" s="14" t="s">
        <v>83</v>
      </c>
      <c r="AY178" s="265" t="s">
        <v>160</v>
      </c>
    </row>
    <row r="179" s="15" customFormat="1">
      <c r="A179" s="15"/>
      <c r="B179" s="266"/>
      <c r="C179" s="267"/>
      <c r="D179" s="246" t="s">
        <v>169</v>
      </c>
      <c r="E179" s="268" t="s">
        <v>1</v>
      </c>
      <c r="F179" s="269" t="s">
        <v>171</v>
      </c>
      <c r="G179" s="267"/>
      <c r="H179" s="270">
        <v>180.42400000000001</v>
      </c>
      <c r="I179" s="271"/>
      <c r="J179" s="267"/>
      <c r="K179" s="267"/>
      <c r="L179" s="272"/>
      <c r="M179" s="273"/>
      <c r="N179" s="274"/>
      <c r="O179" s="274"/>
      <c r="P179" s="274"/>
      <c r="Q179" s="274"/>
      <c r="R179" s="274"/>
      <c r="S179" s="274"/>
      <c r="T179" s="27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6" t="s">
        <v>169</v>
      </c>
      <c r="AU179" s="276" t="s">
        <v>93</v>
      </c>
      <c r="AV179" s="15" t="s">
        <v>167</v>
      </c>
      <c r="AW179" s="15" t="s">
        <v>38</v>
      </c>
      <c r="AX179" s="15" t="s">
        <v>91</v>
      </c>
      <c r="AY179" s="276" t="s">
        <v>160</v>
      </c>
    </row>
    <row r="180" s="2" customFormat="1">
      <c r="A180" s="40"/>
      <c r="B180" s="41"/>
      <c r="C180" s="231" t="s">
        <v>223</v>
      </c>
      <c r="D180" s="231" t="s">
        <v>162</v>
      </c>
      <c r="E180" s="232" t="s">
        <v>224</v>
      </c>
      <c r="F180" s="233" t="s">
        <v>225</v>
      </c>
      <c r="G180" s="234" t="s">
        <v>189</v>
      </c>
      <c r="H180" s="235">
        <v>12.287000000000001</v>
      </c>
      <c r="I180" s="236"/>
      <c r="J180" s="237">
        <f>ROUND(I180*H180,2)</f>
        <v>0</v>
      </c>
      <c r="K180" s="233" t="s">
        <v>166</v>
      </c>
      <c r="L180" s="46"/>
      <c r="M180" s="238" t="s">
        <v>1</v>
      </c>
      <c r="N180" s="239" t="s">
        <v>48</v>
      </c>
      <c r="O180" s="93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2" t="s">
        <v>167</v>
      </c>
      <c r="AT180" s="242" t="s">
        <v>162</v>
      </c>
      <c r="AU180" s="242" t="s">
        <v>93</v>
      </c>
      <c r="AY180" s="18" t="s">
        <v>160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8" t="s">
        <v>91</v>
      </c>
      <c r="BK180" s="243">
        <f>ROUND(I180*H180,2)</f>
        <v>0</v>
      </c>
      <c r="BL180" s="18" t="s">
        <v>167</v>
      </c>
      <c r="BM180" s="242" t="s">
        <v>226</v>
      </c>
    </row>
    <row r="181" s="13" customFormat="1">
      <c r="A181" s="13"/>
      <c r="B181" s="244"/>
      <c r="C181" s="245"/>
      <c r="D181" s="246" t="s">
        <v>169</v>
      </c>
      <c r="E181" s="247" t="s">
        <v>1</v>
      </c>
      <c r="F181" s="248" t="s">
        <v>191</v>
      </c>
      <c r="G181" s="245"/>
      <c r="H181" s="247" t="s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169</v>
      </c>
      <c r="AU181" s="254" t="s">
        <v>93</v>
      </c>
      <c r="AV181" s="13" t="s">
        <v>91</v>
      </c>
      <c r="AW181" s="13" t="s">
        <v>38</v>
      </c>
      <c r="AX181" s="13" t="s">
        <v>83</v>
      </c>
      <c r="AY181" s="254" t="s">
        <v>160</v>
      </c>
    </row>
    <row r="182" s="13" customFormat="1">
      <c r="A182" s="13"/>
      <c r="B182" s="244"/>
      <c r="C182" s="245"/>
      <c r="D182" s="246" t="s">
        <v>169</v>
      </c>
      <c r="E182" s="247" t="s">
        <v>1</v>
      </c>
      <c r="F182" s="248" t="s">
        <v>227</v>
      </c>
      <c r="G182" s="245"/>
      <c r="H182" s="247" t="s">
        <v>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169</v>
      </c>
      <c r="AU182" s="254" t="s">
        <v>93</v>
      </c>
      <c r="AV182" s="13" t="s">
        <v>91</v>
      </c>
      <c r="AW182" s="13" t="s">
        <v>38</v>
      </c>
      <c r="AX182" s="13" t="s">
        <v>83</v>
      </c>
      <c r="AY182" s="254" t="s">
        <v>160</v>
      </c>
    </row>
    <row r="183" s="14" customFormat="1">
      <c r="A183" s="14"/>
      <c r="B183" s="255"/>
      <c r="C183" s="256"/>
      <c r="D183" s="246" t="s">
        <v>169</v>
      </c>
      <c r="E183" s="257" t="s">
        <v>1</v>
      </c>
      <c r="F183" s="258" t="s">
        <v>228</v>
      </c>
      <c r="G183" s="256"/>
      <c r="H183" s="259">
        <v>12.287000000000001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169</v>
      </c>
      <c r="AU183" s="265" t="s">
        <v>93</v>
      </c>
      <c r="AV183" s="14" t="s">
        <v>93</v>
      </c>
      <c r="AW183" s="14" t="s">
        <v>38</v>
      </c>
      <c r="AX183" s="14" t="s">
        <v>83</v>
      </c>
      <c r="AY183" s="265" t="s">
        <v>160</v>
      </c>
    </row>
    <row r="184" s="15" customFormat="1">
      <c r="A184" s="15"/>
      <c r="B184" s="266"/>
      <c r="C184" s="267"/>
      <c r="D184" s="246" t="s">
        <v>169</v>
      </c>
      <c r="E184" s="268" t="s">
        <v>1</v>
      </c>
      <c r="F184" s="269" t="s">
        <v>171</v>
      </c>
      <c r="G184" s="267"/>
      <c r="H184" s="270">
        <v>12.287000000000001</v>
      </c>
      <c r="I184" s="271"/>
      <c r="J184" s="267"/>
      <c r="K184" s="267"/>
      <c r="L184" s="272"/>
      <c r="M184" s="273"/>
      <c r="N184" s="274"/>
      <c r="O184" s="274"/>
      <c r="P184" s="274"/>
      <c r="Q184" s="274"/>
      <c r="R184" s="274"/>
      <c r="S184" s="274"/>
      <c r="T184" s="27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6" t="s">
        <v>169</v>
      </c>
      <c r="AU184" s="276" t="s">
        <v>93</v>
      </c>
      <c r="AV184" s="15" t="s">
        <v>167</v>
      </c>
      <c r="AW184" s="15" t="s">
        <v>38</v>
      </c>
      <c r="AX184" s="15" t="s">
        <v>91</v>
      </c>
      <c r="AY184" s="276" t="s">
        <v>160</v>
      </c>
    </row>
    <row r="185" s="2" customFormat="1" ht="16.5" customHeight="1">
      <c r="A185" s="40"/>
      <c r="B185" s="41"/>
      <c r="C185" s="231" t="s">
        <v>229</v>
      </c>
      <c r="D185" s="231" t="s">
        <v>162</v>
      </c>
      <c r="E185" s="232" t="s">
        <v>230</v>
      </c>
      <c r="F185" s="233" t="s">
        <v>231</v>
      </c>
      <c r="G185" s="234" t="s">
        <v>189</v>
      </c>
      <c r="H185" s="235">
        <v>12.287000000000001</v>
      </c>
      <c r="I185" s="236"/>
      <c r="J185" s="237">
        <f>ROUND(I185*H185,2)</f>
        <v>0</v>
      </c>
      <c r="K185" s="233" t="s">
        <v>166</v>
      </c>
      <c r="L185" s="46"/>
      <c r="M185" s="238" t="s">
        <v>1</v>
      </c>
      <c r="N185" s="239" t="s">
        <v>48</v>
      </c>
      <c r="O185" s="93"/>
      <c r="P185" s="240">
        <f>O185*H185</f>
        <v>0</v>
      </c>
      <c r="Q185" s="240">
        <v>0</v>
      </c>
      <c r="R185" s="240">
        <f>Q185*H185</f>
        <v>0</v>
      </c>
      <c r="S185" s="240">
        <v>0</v>
      </c>
      <c r="T185" s="241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2" t="s">
        <v>167</v>
      </c>
      <c r="AT185" s="242" t="s">
        <v>162</v>
      </c>
      <c r="AU185" s="242" t="s">
        <v>93</v>
      </c>
      <c r="AY185" s="18" t="s">
        <v>160</v>
      </c>
      <c r="BE185" s="243">
        <f>IF(N185="základní",J185,0)</f>
        <v>0</v>
      </c>
      <c r="BF185" s="243">
        <f>IF(N185="snížená",J185,0)</f>
        <v>0</v>
      </c>
      <c r="BG185" s="243">
        <f>IF(N185="zákl. přenesená",J185,0)</f>
        <v>0</v>
      </c>
      <c r="BH185" s="243">
        <f>IF(N185="sníž. přenesená",J185,0)</f>
        <v>0</v>
      </c>
      <c r="BI185" s="243">
        <f>IF(N185="nulová",J185,0)</f>
        <v>0</v>
      </c>
      <c r="BJ185" s="18" t="s">
        <v>91</v>
      </c>
      <c r="BK185" s="243">
        <f>ROUND(I185*H185,2)</f>
        <v>0</v>
      </c>
      <c r="BL185" s="18" t="s">
        <v>167</v>
      </c>
      <c r="BM185" s="242" t="s">
        <v>232</v>
      </c>
    </row>
    <row r="186" s="13" customFormat="1">
      <c r="A186" s="13"/>
      <c r="B186" s="244"/>
      <c r="C186" s="245"/>
      <c r="D186" s="246" t="s">
        <v>169</v>
      </c>
      <c r="E186" s="247" t="s">
        <v>1</v>
      </c>
      <c r="F186" s="248" t="s">
        <v>191</v>
      </c>
      <c r="G186" s="245"/>
      <c r="H186" s="247" t="s">
        <v>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169</v>
      </c>
      <c r="AU186" s="254" t="s">
        <v>93</v>
      </c>
      <c r="AV186" s="13" t="s">
        <v>91</v>
      </c>
      <c r="AW186" s="13" t="s">
        <v>38</v>
      </c>
      <c r="AX186" s="13" t="s">
        <v>83</v>
      </c>
      <c r="AY186" s="254" t="s">
        <v>160</v>
      </c>
    </row>
    <row r="187" s="13" customFormat="1">
      <c r="A187" s="13"/>
      <c r="B187" s="244"/>
      <c r="C187" s="245"/>
      <c r="D187" s="246" t="s">
        <v>169</v>
      </c>
      <c r="E187" s="247" t="s">
        <v>1</v>
      </c>
      <c r="F187" s="248" t="s">
        <v>227</v>
      </c>
      <c r="G187" s="245"/>
      <c r="H187" s="247" t="s">
        <v>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169</v>
      </c>
      <c r="AU187" s="254" t="s">
        <v>93</v>
      </c>
      <c r="AV187" s="13" t="s">
        <v>91</v>
      </c>
      <c r="AW187" s="13" t="s">
        <v>38</v>
      </c>
      <c r="AX187" s="13" t="s">
        <v>83</v>
      </c>
      <c r="AY187" s="254" t="s">
        <v>160</v>
      </c>
    </row>
    <row r="188" s="14" customFormat="1">
      <c r="A188" s="14"/>
      <c r="B188" s="255"/>
      <c r="C188" s="256"/>
      <c r="D188" s="246" t="s">
        <v>169</v>
      </c>
      <c r="E188" s="257" t="s">
        <v>1</v>
      </c>
      <c r="F188" s="258" t="s">
        <v>228</v>
      </c>
      <c r="G188" s="256"/>
      <c r="H188" s="259">
        <v>12.287000000000001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169</v>
      </c>
      <c r="AU188" s="265" t="s">
        <v>93</v>
      </c>
      <c r="AV188" s="14" t="s">
        <v>93</v>
      </c>
      <c r="AW188" s="14" t="s">
        <v>38</v>
      </c>
      <c r="AX188" s="14" t="s">
        <v>83</v>
      </c>
      <c r="AY188" s="265" t="s">
        <v>160</v>
      </c>
    </row>
    <row r="189" s="15" customFormat="1">
      <c r="A189" s="15"/>
      <c r="B189" s="266"/>
      <c r="C189" s="267"/>
      <c r="D189" s="246" t="s">
        <v>169</v>
      </c>
      <c r="E189" s="268" t="s">
        <v>1</v>
      </c>
      <c r="F189" s="269" t="s">
        <v>171</v>
      </c>
      <c r="G189" s="267"/>
      <c r="H189" s="270">
        <v>12.287000000000001</v>
      </c>
      <c r="I189" s="271"/>
      <c r="J189" s="267"/>
      <c r="K189" s="267"/>
      <c r="L189" s="272"/>
      <c r="M189" s="273"/>
      <c r="N189" s="274"/>
      <c r="O189" s="274"/>
      <c r="P189" s="274"/>
      <c r="Q189" s="274"/>
      <c r="R189" s="274"/>
      <c r="S189" s="274"/>
      <c r="T189" s="27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6" t="s">
        <v>169</v>
      </c>
      <c r="AU189" s="276" t="s">
        <v>93</v>
      </c>
      <c r="AV189" s="15" t="s">
        <v>167</v>
      </c>
      <c r="AW189" s="15" t="s">
        <v>38</v>
      </c>
      <c r="AX189" s="15" t="s">
        <v>91</v>
      </c>
      <c r="AY189" s="276" t="s">
        <v>160</v>
      </c>
    </row>
    <row r="190" s="2" customFormat="1">
      <c r="A190" s="40"/>
      <c r="B190" s="41"/>
      <c r="C190" s="231" t="s">
        <v>233</v>
      </c>
      <c r="D190" s="231" t="s">
        <v>162</v>
      </c>
      <c r="E190" s="232" t="s">
        <v>234</v>
      </c>
      <c r="F190" s="233" t="s">
        <v>235</v>
      </c>
      <c r="G190" s="234" t="s">
        <v>189</v>
      </c>
      <c r="H190" s="235">
        <v>12.287000000000001</v>
      </c>
      <c r="I190" s="236"/>
      <c r="J190" s="237">
        <f>ROUND(I190*H190,2)</f>
        <v>0</v>
      </c>
      <c r="K190" s="233" t="s">
        <v>166</v>
      </c>
      <c r="L190" s="46"/>
      <c r="M190" s="238" t="s">
        <v>1</v>
      </c>
      <c r="N190" s="239" t="s">
        <v>48</v>
      </c>
      <c r="O190" s="93"/>
      <c r="P190" s="240">
        <f>O190*H190</f>
        <v>0</v>
      </c>
      <c r="Q190" s="240">
        <v>0</v>
      </c>
      <c r="R190" s="240">
        <f>Q190*H190</f>
        <v>0</v>
      </c>
      <c r="S190" s="240">
        <v>0</v>
      </c>
      <c r="T190" s="241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2" t="s">
        <v>167</v>
      </c>
      <c r="AT190" s="242" t="s">
        <v>162</v>
      </c>
      <c r="AU190" s="242" t="s">
        <v>93</v>
      </c>
      <c r="AY190" s="18" t="s">
        <v>160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8" t="s">
        <v>91</v>
      </c>
      <c r="BK190" s="243">
        <f>ROUND(I190*H190,2)</f>
        <v>0</v>
      </c>
      <c r="BL190" s="18" t="s">
        <v>167</v>
      </c>
      <c r="BM190" s="242" t="s">
        <v>236</v>
      </c>
    </row>
    <row r="191" s="13" customFormat="1">
      <c r="A191" s="13"/>
      <c r="B191" s="244"/>
      <c r="C191" s="245"/>
      <c r="D191" s="246" t="s">
        <v>169</v>
      </c>
      <c r="E191" s="247" t="s">
        <v>1</v>
      </c>
      <c r="F191" s="248" t="s">
        <v>170</v>
      </c>
      <c r="G191" s="245"/>
      <c r="H191" s="247" t="s">
        <v>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169</v>
      </c>
      <c r="AU191" s="254" t="s">
        <v>93</v>
      </c>
      <c r="AV191" s="13" t="s">
        <v>91</v>
      </c>
      <c r="AW191" s="13" t="s">
        <v>38</v>
      </c>
      <c r="AX191" s="13" t="s">
        <v>83</v>
      </c>
      <c r="AY191" s="254" t="s">
        <v>160</v>
      </c>
    </row>
    <row r="192" s="13" customFormat="1">
      <c r="A192" s="13"/>
      <c r="B192" s="244"/>
      <c r="C192" s="245"/>
      <c r="D192" s="246" t="s">
        <v>169</v>
      </c>
      <c r="E192" s="247" t="s">
        <v>1</v>
      </c>
      <c r="F192" s="248" t="s">
        <v>237</v>
      </c>
      <c r="G192" s="245"/>
      <c r="H192" s="247" t="s">
        <v>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169</v>
      </c>
      <c r="AU192" s="254" t="s">
        <v>93</v>
      </c>
      <c r="AV192" s="13" t="s">
        <v>91</v>
      </c>
      <c r="AW192" s="13" t="s">
        <v>38</v>
      </c>
      <c r="AX192" s="13" t="s">
        <v>83</v>
      </c>
      <c r="AY192" s="254" t="s">
        <v>160</v>
      </c>
    </row>
    <row r="193" s="14" customFormat="1">
      <c r="A193" s="14"/>
      <c r="B193" s="255"/>
      <c r="C193" s="256"/>
      <c r="D193" s="246" t="s">
        <v>169</v>
      </c>
      <c r="E193" s="257" t="s">
        <v>1</v>
      </c>
      <c r="F193" s="258" t="s">
        <v>238</v>
      </c>
      <c r="G193" s="256"/>
      <c r="H193" s="259">
        <v>0.25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169</v>
      </c>
      <c r="AU193" s="265" t="s">
        <v>93</v>
      </c>
      <c r="AV193" s="14" t="s">
        <v>93</v>
      </c>
      <c r="AW193" s="14" t="s">
        <v>38</v>
      </c>
      <c r="AX193" s="14" t="s">
        <v>83</v>
      </c>
      <c r="AY193" s="265" t="s">
        <v>160</v>
      </c>
    </row>
    <row r="194" s="14" customFormat="1">
      <c r="A194" s="14"/>
      <c r="B194" s="255"/>
      <c r="C194" s="256"/>
      <c r="D194" s="246" t="s">
        <v>169</v>
      </c>
      <c r="E194" s="257" t="s">
        <v>1</v>
      </c>
      <c r="F194" s="258" t="s">
        <v>239</v>
      </c>
      <c r="G194" s="256"/>
      <c r="H194" s="259">
        <v>1.0049999999999999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169</v>
      </c>
      <c r="AU194" s="265" t="s">
        <v>93</v>
      </c>
      <c r="AV194" s="14" t="s">
        <v>93</v>
      </c>
      <c r="AW194" s="14" t="s">
        <v>38</v>
      </c>
      <c r="AX194" s="14" t="s">
        <v>83</v>
      </c>
      <c r="AY194" s="265" t="s">
        <v>160</v>
      </c>
    </row>
    <row r="195" s="14" customFormat="1">
      <c r="A195" s="14"/>
      <c r="B195" s="255"/>
      <c r="C195" s="256"/>
      <c r="D195" s="246" t="s">
        <v>169</v>
      </c>
      <c r="E195" s="257" t="s">
        <v>1</v>
      </c>
      <c r="F195" s="258" t="s">
        <v>240</v>
      </c>
      <c r="G195" s="256"/>
      <c r="H195" s="259">
        <v>0.443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169</v>
      </c>
      <c r="AU195" s="265" t="s">
        <v>93</v>
      </c>
      <c r="AV195" s="14" t="s">
        <v>93</v>
      </c>
      <c r="AW195" s="14" t="s">
        <v>38</v>
      </c>
      <c r="AX195" s="14" t="s">
        <v>83</v>
      </c>
      <c r="AY195" s="265" t="s">
        <v>160</v>
      </c>
    </row>
    <row r="196" s="14" customFormat="1">
      <c r="A196" s="14"/>
      <c r="B196" s="255"/>
      <c r="C196" s="256"/>
      <c r="D196" s="246" t="s">
        <v>169</v>
      </c>
      <c r="E196" s="257" t="s">
        <v>1</v>
      </c>
      <c r="F196" s="258" t="s">
        <v>241</v>
      </c>
      <c r="G196" s="256"/>
      <c r="H196" s="259">
        <v>0.503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169</v>
      </c>
      <c r="AU196" s="265" t="s">
        <v>93</v>
      </c>
      <c r="AV196" s="14" t="s">
        <v>93</v>
      </c>
      <c r="AW196" s="14" t="s">
        <v>38</v>
      </c>
      <c r="AX196" s="14" t="s">
        <v>83</v>
      </c>
      <c r="AY196" s="265" t="s">
        <v>160</v>
      </c>
    </row>
    <row r="197" s="14" customFormat="1">
      <c r="A197" s="14"/>
      <c r="B197" s="255"/>
      <c r="C197" s="256"/>
      <c r="D197" s="246" t="s">
        <v>169</v>
      </c>
      <c r="E197" s="257" t="s">
        <v>1</v>
      </c>
      <c r="F197" s="258" t="s">
        <v>242</v>
      </c>
      <c r="G197" s="256"/>
      <c r="H197" s="259">
        <v>0.64100000000000001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169</v>
      </c>
      <c r="AU197" s="265" t="s">
        <v>93</v>
      </c>
      <c r="AV197" s="14" t="s">
        <v>93</v>
      </c>
      <c r="AW197" s="14" t="s">
        <v>38</v>
      </c>
      <c r="AX197" s="14" t="s">
        <v>83</v>
      </c>
      <c r="AY197" s="265" t="s">
        <v>160</v>
      </c>
    </row>
    <row r="198" s="13" customFormat="1">
      <c r="A198" s="13"/>
      <c r="B198" s="244"/>
      <c r="C198" s="245"/>
      <c r="D198" s="246" t="s">
        <v>169</v>
      </c>
      <c r="E198" s="247" t="s">
        <v>1</v>
      </c>
      <c r="F198" s="248" t="s">
        <v>243</v>
      </c>
      <c r="G198" s="245"/>
      <c r="H198" s="247" t="s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169</v>
      </c>
      <c r="AU198" s="254" t="s">
        <v>93</v>
      </c>
      <c r="AV198" s="13" t="s">
        <v>91</v>
      </c>
      <c r="AW198" s="13" t="s">
        <v>38</v>
      </c>
      <c r="AX198" s="13" t="s">
        <v>83</v>
      </c>
      <c r="AY198" s="254" t="s">
        <v>160</v>
      </c>
    </row>
    <row r="199" s="14" customFormat="1">
      <c r="A199" s="14"/>
      <c r="B199" s="255"/>
      <c r="C199" s="256"/>
      <c r="D199" s="246" t="s">
        <v>169</v>
      </c>
      <c r="E199" s="257" t="s">
        <v>1</v>
      </c>
      <c r="F199" s="258" t="s">
        <v>244</v>
      </c>
      <c r="G199" s="256"/>
      <c r="H199" s="259">
        <v>1.9450000000000001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169</v>
      </c>
      <c r="AU199" s="265" t="s">
        <v>93</v>
      </c>
      <c r="AV199" s="14" t="s">
        <v>93</v>
      </c>
      <c r="AW199" s="14" t="s">
        <v>38</v>
      </c>
      <c r="AX199" s="14" t="s">
        <v>83</v>
      </c>
      <c r="AY199" s="265" t="s">
        <v>160</v>
      </c>
    </row>
    <row r="200" s="13" customFormat="1">
      <c r="A200" s="13"/>
      <c r="B200" s="244"/>
      <c r="C200" s="245"/>
      <c r="D200" s="246" t="s">
        <v>169</v>
      </c>
      <c r="E200" s="247" t="s">
        <v>1</v>
      </c>
      <c r="F200" s="248" t="s">
        <v>245</v>
      </c>
      <c r="G200" s="245"/>
      <c r="H200" s="247" t="s">
        <v>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169</v>
      </c>
      <c r="AU200" s="254" t="s">
        <v>93</v>
      </c>
      <c r="AV200" s="13" t="s">
        <v>91</v>
      </c>
      <c r="AW200" s="13" t="s">
        <v>38</v>
      </c>
      <c r="AX200" s="13" t="s">
        <v>83</v>
      </c>
      <c r="AY200" s="254" t="s">
        <v>160</v>
      </c>
    </row>
    <row r="201" s="14" customFormat="1">
      <c r="A201" s="14"/>
      <c r="B201" s="255"/>
      <c r="C201" s="256"/>
      <c r="D201" s="246" t="s">
        <v>169</v>
      </c>
      <c r="E201" s="257" t="s">
        <v>1</v>
      </c>
      <c r="F201" s="258" t="s">
        <v>246</v>
      </c>
      <c r="G201" s="256"/>
      <c r="H201" s="259">
        <v>2.8530000000000002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169</v>
      </c>
      <c r="AU201" s="265" t="s">
        <v>93</v>
      </c>
      <c r="AV201" s="14" t="s">
        <v>93</v>
      </c>
      <c r="AW201" s="14" t="s">
        <v>38</v>
      </c>
      <c r="AX201" s="14" t="s">
        <v>83</v>
      </c>
      <c r="AY201" s="265" t="s">
        <v>160</v>
      </c>
    </row>
    <row r="202" s="14" customFormat="1">
      <c r="A202" s="14"/>
      <c r="B202" s="255"/>
      <c r="C202" s="256"/>
      <c r="D202" s="246" t="s">
        <v>169</v>
      </c>
      <c r="E202" s="257" t="s">
        <v>1</v>
      </c>
      <c r="F202" s="258" t="s">
        <v>247</v>
      </c>
      <c r="G202" s="256"/>
      <c r="H202" s="259">
        <v>4.6470000000000002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169</v>
      </c>
      <c r="AU202" s="265" t="s">
        <v>93</v>
      </c>
      <c r="AV202" s="14" t="s">
        <v>93</v>
      </c>
      <c r="AW202" s="14" t="s">
        <v>38</v>
      </c>
      <c r="AX202" s="14" t="s">
        <v>83</v>
      </c>
      <c r="AY202" s="265" t="s">
        <v>160</v>
      </c>
    </row>
    <row r="203" s="15" customFormat="1">
      <c r="A203" s="15"/>
      <c r="B203" s="266"/>
      <c r="C203" s="267"/>
      <c r="D203" s="246" t="s">
        <v>169</v>
      </c>
      <c r="E203" s="268" t="s">
        <v>1</v>
      </c>
      <c r="F203" s="269" t="s">
        <v>171</v>
      </c>
      <c r="G203" s="267"/>
      <c r="H203" s="270">
        <v>12.287000000000001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6" t="s">
        <v>169</v>
      </c>
      <c r="AU203" s="276" t="s">
        <v>93</v>
      </c>
      <c r="AV203" s="15" t="s">
        <v>167</v>
      </c>
      <c r="AW203" s="15" t="s">
        <v>38</v>
      </c>
      <c r="AX203" s="15" t="s">
        <v>91</v>
      </c>
      <c r="AY203" s="276" t="s">
        <v>160</v>
      </c>
    </row>
    <row r="204" s="12" customFormat="1" ht="22.8" customHeight="1">
      <c r="A204" s="12"/>
      <c r="B204" s="215"/>
      <c r="C204" s="216"/>
      <c r="D204" s="217" t="s">
        <v>82</v>
      </c>
      <c r="E204" s="229" t="s">
        <v>93</v>
      </c>
      <c r="F204" s="229" t="s">
        <v>248</v>
      </c>
      <c r="G204" s="216"/>
      <c r="H204" s="216"/>
      <c r="I204" s="219"/>
      <c r="J204" s="230">
        <f>BK204</f>
        <v>0</v>
      </c>
      <c r="K204" s="216"/>
      <c r="L204" s="221"/>
      <c r="M204" s="222"/>
      <c r="N204" s="223"/>
      <c r="O204" s="223"/>
      <c r="P204" s="224">
        <f>SUM(P205:P254)</f>
        <v>0</v>
      </c>
      <c r="Q204" s="223"/>
      <c r="R204" s="224">
        <f>SUM(R205:R254)</f>
        <v>5.4636778099999992</v>
      </c>
      <c r="S204" s="223"/>
      <c r="T204" s="225">
        <f>SUM(T205:T254)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6" t="s">
        <v>91</v>
      </c>
      <c r="AT204" s="227" t="s">
        <v>82</v>
      </c>
      <c r="AU204" s="227" t="s">
        <v>91</v>
      </c>
      <c r="AY204" s="226" t="s">
        <v>160</v>
      </c>
      <c r="BK204" s="228">
        <f>SUM(BK205:BK254)</f>
        <v>0</v>
      </c>
    </row>
    <row r="205" s="2" customFormat="1" ht="16.5" customHeight="1">
      <c r="A205" s="40"/>
      <c r="B205" s="41"/>
      <c r="C205" s="231" t="s">
        <v>249</v>
      </c>
      <c r="D205" s="231" t="s">
        <v>162</v>
      </c>
      <c r="E205" s="232" t="s">
        <v>250</v>
      </c>
      <c r="F205" s="233" t="s">
        <v>251</v>
      </c>
      <c r="G205" s="234" t="s">
        <v>189</v>
      </c>
      <c r="H205" s="235">
        <v>1.649</v>
      </c>
      <c r="I205" s="236"/>
      <c r="J205" s="237">
        <f>ROUND(I205*H205,2)</f>
        <v>0</v>
      </c>
      <c r="K205" s="233" t="s">
        <v>166</v>
      </c>
      <c r="L205" s="46"/>
      <c r="M205" s="238" t="s">
        <v>1</v>
      </c>
      <c r="N205" s="239" t="s">
        <v>48</v>
      </c>
      <c r="O205" s="93"/>
      <c r="P205" s="240">
        <f>O205*H205</f>
        <v>0</v>
      </c>
      <c r="Q205" s="240">
        <v>2.2563399999999998</v>
      </c>
      <c r="R205" s="240">
        <f>Q205*H205</f>
        <v>3.7207046599999996</v>
      </c>
      <c r="S205" s="240">
        <v>0</v>
      </c>
      <c r="T205" s="241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2" t="s">
        <v>167</v>
      </c>
      <c r="AT205" s="242" t="s">
        <v>162</v>
      </c>
      <c r="AU205" s="242" t="s">
        <v>93</v>
      </c>
      <c r="AY205" s="18" t="s">
        <v>160</v>
      </c>
      <c r="BE205" s="243">
        <f>IF(N205="základní",J205,0)</f>
        <v>0</v>
      </c>
      <c r="BF205" s="243">
        <f>IF(N205="snížená",J205,0)</f>
        <v>0</v>
      </c>
      <c r="BG205" s="243">
        <f>IF(N205="zákl. přenesená",J205,0)</f>
        <v>0</v>
      </c>
      <c r="BH205" s="243">
        <f>IF(N205="sníž. přenesená",J205,0)</f>
        <v>0</v>
      </c>
      <c r="BI205" s="243">
        <f>IF(N205="nulová",J205,0)</f>
        <v>0</v>
      </c>
      <c r="BJ205" s="18" t="s">
        <v>91</v>
      </c>
      <c r="BK205" s="243">
        <f>ROUND(I205*H205,2)</f>
        <v>0</v>
      </c>
      <c r="BL205" s="18" t="s">
        <v>167</v>
      </c>
      <c r="BM205" s="242" t="s">
        <v>252</v>
      </c>
    </row>
    <row r="206" s="13" customFormat="1">
      <c r="A206" s="13"/>
      <c r="B206" s="244"/>
      <c r="C206" s="245"/>
      <c r="D206" s="246" t="s">
        <v>169</v>
      </c>
      <c r="E206" s="247" t="s">
        <v>1</v>
      </c>
      <c r="F206" s="248" t="s">
        <v>191</v>
      </c>
      <c r="G206" s="245"/>
      <c r="H206" s="247" t="s">
        <v>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4" t="s">
        <v>169</v>
      </c>
      <c r="AU206" s="254" t="s">
        <v>93</v>
      </c>
      <c r="AV206" s="13" t="s">
        <v>91</v>
      </c>
      <c r="AW206" s="13" t="s">
        <v>38</v>
      </c>
      <c r="AX206" s="13" t="s">
        <v>83</v>
      </c>
      <c r="AY206" s="254" t="s">
        <v>160</v>
      </c>
    </row>
    <row r="207" s="13" customFormat="1">
      <c r="A207" s="13"/>
      <c r="B207" s="244"/>
      <c r="C207" s="245"/>
      <c r="D207" s="246" t="s">
        <v>169</v>
      </c>
      <c r="E207" s="247" t="s">
        <v>1</v>
      </c>
      <c r="F207" s="248" t="s">
        <v>253</v>
      </c>
      <c r="G207" s="245"/>
      <c r="H207" s="247" t="s">
        <v>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169</v>
      </c>
      <c r="AU207" s="254" t="s">
        <v>93</v>
      </c>
      <c r="AV207" s="13" t="s">
        <v>91</v>
      </c>
      <c r="AW207" s="13" t="s">
        <v>38</v>
      </c>
      <c r="AX207" s="13" t="s">
        <v>83</v>
      </c>
      <c r="AY207" s="254" t="s">
        <v>160</v>
      </c>
    </row>
    <row r="208" s="14" customFormat="1">
      <c r="A208" s="14"/>
      <c r="B208" s="255"/>
      <c r="C208" s="256"/>
      <c r="D208" s="246" t="s">
        <v>169</v>
      </c>
      <c r="E208" s="257" t="s">
        <v>1</v>
      </c>
      <c r="F208" s="258" t="s">
        <v>254</v>
      </c>
      <c r="G208" s="256"/>
      <c r="H208" s="259">
        <v>0.68000000000000005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169</v>
      </c>
      <c r="AU208" s="265" t="s">
        <v>93</v>
      </c>
      <c r="AV208" s="14" t="s">
        <v>93</v>
      </c>
      <c r="AW208" s="14" t="s">
        <v>38</v>
      </c>
      <c r="AX208" s="14" t="s">
        <v>83</v>
      </c>
      <c r="AY208" s="265" t="s">
        <v>160</v>
      </c>
    </row>
    <row r="209" s="14" customFormat="1">
      <c r="A209" s="14"/>
      <c r="B209" s="255"/>
      <c r="C209" s="256"/>
      <c r="D209" s="246" t="s">
        <v>169</v>
      </c>
      <c r="E209" s="257" t="s">
        <v>1</v>
      </c>
      <c r="F209" s="258" t="s">
        <v>255</v>
      </c>
      <c r="G209" s="256"/>
      <c r="H209" s="259">
        <v>0.85499999999999998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5" t="s">
        <v>169</v>
      </c>
      <c r="AU209" s="265" t="s">
        <v>93</v>
      </c>
      <c r="AV209" s="14" t="s">
        <v>93</v>
      </c>
      <c r="AW209" s="14" t="s">
        <v>38</v>
      </c>
      <c r="AX209" s="14" t="s">
        <v>83</v>
      </c>
      <c r="AY209" s="265" t="s">
        <v>160</v>
      </c>
    </row>
    <row r="210" s="14" customFormat="1">
      <c r="A210" s="14"/>
      <c r="B210" s="255"/>
      <c r="C210" s="256"/>
      <c r="D210" s="246" t="s">
        <v>169</v>
      </c>
      <c r="E210" s="257" t="s">
        <v>1</v>
      </c>
      <c r="F210" s="258" t="s">
        <v>256</v>
      </c>
      <c r="G210" s="256"/>
      <c r="H210" s="259">
        <v>0.114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169</v>
      </c>
      <c r="AU210" s="265" t="s">
        <v>93</v>
      </c>
      <c r="AV210" s="14" t="s">
        <v>93</v>
      </c>
      <c r="AW210" s="14" t="s">
        <v>38</v>
      </c>
      <c r="AX210" s="14" t="s">
        <v>83</v>
      </c>
      <c r="AY210" s="265" t="s">
        <v>160</v>
      </c>
    </row>
    <row r="211" s="15" customFormat="1">
      <c r="A211" s="15"/>
      <c r="B211" s="266"/>
      <c r="C211" s="267"/>
      <c r="D211" s="246" t="s">
        <v>169</v>
      </c>
      <c r="E211" s="268" t="s">
        <v>1</v>
      </c>
      <c r="F211" s="269" t="s">
        <v>171</v>
      </c>
      <c r="G211" s="267"/>
      <c r="H211" s="270">
        <v>1.649</v>
      </c>
      <c r="I211" s="271"/>
      <c r="J211" s="267"/>
      <c r="K211" s="267"/>
      <c r="L211" s="272"/>
      <c r="M211" s="273"/>
      <c r="N211" s="274"/>
      <c r="O211" s="274"/>
      <c r="P211" s="274"/>
      <c r="Q211" s="274"/>
      <c r="R211" s="274"/>
      <c r="S211" s="274"/>
      <c r="T211" s="27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6" t="s">
        <v>169</v>
      </c>
      <c r="AU211" s="276" t="s">
        <v>93</v>
      </c>
      <c r="AV211" s="15" t="s">
        <v>167</v>
      </c>
      <c r="AW211" s="15" t="s">
        <v>38</v>
      </c>
      <c r="AX211" s="15" t="s">
        <v>91</v>
      </c>
      <c r="AY211" s="276" t="s">
        <v>160</v>
      </c>
    </row>
    <row r="212" s="2" customFormat="1">
      <c r="A212" s="40"/>
      <c r="B212" s="41"/>
      <c r="C212" s="231" t="s">
        <v>257</v>
      </c>
      <c r="D212" s="231" t="s">
        <v>162</v>
      </c>
      <c r="E212" s="232" t="s">
        <v>258</v>
      </c>
      <c r="F212" s="233" t="s">
        <v>259</v>
      </c>
      <c r="G212" s="234" t="s">
        <v>189</v>
      </c>
      <c r="H212" s="235">
        <v>10.378</v>
      </c>
      <c r="I212" s="236"/>
      <c r="J212" s="237">
        <f>ROUND(I212*H212,2)</f>
        <v>0</v>
      </c>
      <c r="K212" s="233" t="s">
        <v>166</v>
      </c>
      <c r="L212" s="46"/>
      <c r="M212" s="238" t="s">
        <v>1</v>
      </c>
      <c r="N212" s="239" t="s">
        <v>48</v>
      </c>
      <c r="O212" s="93"/>
      <c r="P212" s="240">
        <f>O212*H212</f>
        <v>0</v>
      </c>
      <c r="Q212" s="240">
        <v>0</v>
      </c>
      <c r="R212" s="240">
        <f>Q212*H212</f>
        <v>0</v>
      </c>
      <c r="S212" s="240">
        <v>0</v>
      </c>
      <c r="T212" s="241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2" t="s">
        <v>167</v>
      </c>
      <c r="AT212" s="242" t="s">
        <v>162</v>
      </c>
      <c r="AU212" s="242" t="s">
        <v>93</v>
      </c>
      <c r="AY212" s="18" t="s">
        <v>160</v>
      </c>
      <c r="BE212" s="243">
        <f>IF(N212="základní",J212,0)</f>
        <v>0</v>
      </c>
      <c r="BF212" s="243">
        <f>IF(N212="snížená",J212,0)</f>
        <v>0</v>
      </c>
      <c r="BG212" s="243">
        <f>IF(N212="zákl. přenesená",J212,0)</f>
        <v>0</v>
      </c>
      <c r="BH212" s="243">
        <f>IF(N212="sníž. přenesená",J212,0)</f>
        <v>0</v>
      </c>
      <c r="BI212" s="243">
        <f>IF(N212="nulová",J212,0)</f>
        <v>0</v>
      </c>
      <c r="BJ212" s="18" t="s">
        <v>91</v>
      </c>
      <c r="BK212" s="243">
        <f>ROUND(I212*H212,2)</f>
        <v>0</v>
      </c>
      <c r="BL212" s="18" t="s">
        <v>167</v>
      </c>
      <c r="BM212" s="242" t="s">
        <v>260</v>
      </c>
    </row>
    <row r="213" s="13" customFormat="1">
      <c r="A213" s="13"/>
      <c r="B213" s="244"/>
      <c r="C213" s="245"/>
      <c r="D213" s="246" t="s">
        <v>169</v>
      </c>
      <c r="E213" s="247" t="s">
        <v>1</v>
      </c>
      <c r="F213" s="248" t="s">
        <v>191</v>
      </c>
      <c r="G213" s="245"/>
      <c r="H213" s="247" t="s">
        <v>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169</v>
      </c>
      <c r="AU213" s="254" t="s">
        <v>93</v>
      </c>
      <c r="AV213" s="13" t="s">
        <v>91</v>
      </c>
      <c r="AW213" s="13" t="s">
        <v>38</v>
      </c>
      <c r="AX213" s="13" t="s">
        <v>83</v>
      </c>
      <c r="AY213" s="254" t="s">
        <v>160</v>
      </c>
    </row>
    <row r="214" s="14" customFormat="1">
      <c r="A214" s="14"/>
      <c r="B214" s="255"/>
      <c r="C214" s="256"/>
      <c r="D214" s="246" t="s">
        <v>169</v>
      </c>
      <c r="E214" s="257" t="s">
        <v>1</v>
      </c>
      <c r="F214" s="258" t="s">
        <v>261</v>
      </c>
      <c r="G214" s="256"/>
      <c r="H214" s="259">
        <v>4.6799999999999997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169</v>
      </c>
      <c r="AU214" s="265" t="s">
        <v>93</v>
      </c>
      <c r="AV214" s="14" t="s">
        <v>93</v>
      </c>
      <c r="AW214" s="14" t="s">
        <v>38</v>
      </c>
      <c r="AX214" s="14" t="s">
        <v>83</v>
      </c>
      <c r="AY214" s="265" t="s">
        <v>160</v>
      </c>
    </row>
    <row r="215" s="14" customFormat="1">
      <c r="A215" s="14"/>
      <c r="B215" s="255"/>
      <c r="C215" s="256"/>
      <c r="D215" s="246" t="s">
        <v>169</v>
      </c>
      <c r="E215" s="257" t="s">
        <v>1</v>
      </c>
      <c r="F215" s="258" t="s">
        <v>262</v>
      </c>
      <c r="G215" s="256"/>
      <c r="H215" s="259">
        <v>5.6980000000000004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169</v>
      </c>
      <c r="AU215" s="265" t="s">
        <v>93</v>
      </c>
      <c r="AV215" s="14" t="s">
        <v>93</v>
      </c>
      <c r="AW215" s="14" t="s">
        <v>38</v>
      </c>
      <c r="AX215" s="14" t="s">
        <v>83</v>
      </c>
      <c r="AY215" s="265" t="s">
        <v>160</v>
      </c>
    </row>
    <row r="216" s="15" customFormat="1">
      <c r="A216" s="15"/>
      <c r="B216" s="266"/>
      <c r="C216" s="267"/>
      <c r="D216" s="246" t="s">
        <v>169</v>
      </c>
      <c r="E216" s="268" t="s">
        <v>1</v>
      </c>
      <c r="F216" s="269" t="s">
        <v>171</v>
      </c>
      <c r="G216" s="267"/>
      <c r="H216" s="270">
        <v>10.378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6" t="s">
        <v>169</v>
      </c>
      <c r="AU216" s="276" t="s">
        <v>93</v>
      </c>
      <c r="AV216" s="15" t="s">
        <v>167</v>
      </c>
      <c r="AW216" s="15" t="s">
        <v>38</v>
      </c>
      <c r="AX216" s="15" t="s">
        <v>91</v>
      </c>
      <c r="AY216" s="276" t="s">
        <v>160</v>
      </c>
    </row>
    <row r="217" s="2" customFormat="1" ht="16.5" customHeight="1">
      <c r="A217" s="40"/>
      <c r="B217" s="41"/>
      <c r="C217" s="231" t="s">
        <v>263</v>
      </c>
      <c r="D217" s="231" t="s">
        <v>162</v>
      </c>
      <c r="E217" s="232" t="s">
        <v>264</v>
      </c>
      <c r="F217" s="233" t="s">
        <v>265</v>
      </c>
      <c r="G217" s="234" t="s">
        <v>182</v>
      </c>
      <c r="H217" s="235">
        <v>42.393000000000001</v>
      </c>
      <c r="I217" s="236"/>
      <c r="J217" s="237">
        <f>ROUND(I217*H217,2)</f>
        <v>0</v>
      </c>
      <c r="K217" s="233" t="s">
        <v>166</v>
      </c>
      <c r="L217" s="46"/>
      <c r="M217" s="238" t="s">
        <v>1</v>
      </c>
      <c r="N217" s="239" t="s">
        <v>48</v>
      </c>
      <c r="O217" s="93"/>
      <c r="P217" s="240">
        <f>O217*H217</f>
        <v>0</v>
      </c>
      <c r="Q217" s="240">
        <v>0.0026900000000000001</v>
      </c>
      <c r="R217" s="240">
        <f>Q217*H217</f>
        <v>0.11403717000000001</v>
      </c>
      <c r="S217" s="240">
        <v>0</v>
      </c>
      <c r="T217" s="241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2" t="s">
        <v>167</v>
      </c>
      <c r="AT217" s="242" t="s">
        <v>162</v>
      </c>
      <c r="AU217" s="242" t="s">
        <v>93</v>
      </c>
      <c r="AY217" s="18" t="s">
        <v>160</v>
      </c>
      <c r="BE217" s="243">
        <f>IF(N217="základní",J217,0)</f>
        <v>0</v>
      </c>
      <c r="BF217" s="243">
        <f>IF(N217="snížená",J217,0)</f>
        <v>0</v>
      </c>
      <c r="BG217" s="243">
        <f>IF(N217="zákl. přenesená",J217,0)</f>
        <v>0</v>
      </c>
      <c r="BH217" s="243">
        <f>IF(N217="sníž. přenesená",J217,0)</f>
        <v>0</v>
      </c>
      <c r="BI217" s="243">
        <f>IF(N217="nulová",J217,0)</f>
        <v>0</v>
      </c>
      <c r="BJ217" s="18" t="s">
        <v>91</v>
      </c>
      <c r="BK217" s="243">
        <f>ROUND(I217*H217,2)</f>
        <v>0</v>
      </c>
      <c r="BL217" s="18" t="s">
        <v>167</v>
      </c>
      <c r="BM217" s="242" t="s">
        <v>266</v>
      </c>
    </row>
    <row r="218" s="13" customFormat="1">
      <c r="A218" s="13"/>
      <c r="B218" s="244"/>
      <c r="C218" s="245"/>
      <c r="D218" s="246" t="s">
        <v>169</v>
      </c>
      <c r="E218" s="247" t="s">
        <v>1</v>
      </c>
      <c r="F218" s="248" t="s">
        <v>191</v>
      </c>
      <c r="G218" s="245"/>
      <c r="H218" s="247" t="s">
        <v>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169</v>
      </c>
      <c r="AU218" s="254" t="s">
        <v>93</v>
      </c>
      <c r="AV218" s="13" t="s">
        <v>91</v>
      </c>
      <c r="AW218" s="13" t="s">
        <v>38</v>
      </c>
      <c r="AX218" s="13" t="s">
        <v>83</v>
      </c>
      <c r="AY218" s="254" t="s">
        <v>160</v>
      </c>
    </row>
    <row r="219" s="14" customFormat="1">
      <c r="A219" s="14"/>
      <c r="B219" s="255"/>
      <c r="C219" s="256"/>
      <c r="D219" s="246" t="s">
        <v>169</v>
      </c>
      <c r="E219" s="257" t="s">
        <v>1</v>
      </c>
      <c r="F219" s="258" t="s">
        <v>267</v>
      </c>
      <c r="G219" s="256"/>
      <c r="H219" s="259">
        <v>18.719999999999999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169</v>
      </c>
      <c r="AU219" s="265" t="s">
        <v>93</v>
      </c>
      <c r="AV219" s="14" t="s">
        <v>93</v>
      </c>
      <c r="AW219" s="14" t="s">
        <v>38</v>
      </c>
      <c r="AX219" s="14" t="s">
        <v>83</v>
      </c>
      <c r="AY219" s="265" t="s">
        <v>160</v>
      </c>
    </row>
    <row r="220" s="14" customFormat="1">
      <c r="A220" s="14"/>
      <c r="B220" s="255"/>
      <c r="C220" s="256"/>
      <c r="D220" s="246" t="s">
        <v>169</v>
      </c>
      <c r="E220" s="257" t="s">
        <v>1</v>
      </c>
      <c r="F220" s="258" t="s">
        <v>268</v>
      </c>
      <c r="G220" s="256"/>
      <c r="H220" s="259">
        <v>23.672999999999998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169</v>
      </c>
      <c r="AU220" s="265" t="s">
        <v>93</v>
      </c>
      <c r="AV220" s="14" t="s">
        <v>93</v>
      </c>
      <c r="AW220" s="14" t="s">
        <v>38</v>
      </c>
      <c r="AX220" s="14" t="s">
        <v>83</v>
      </c>
      <c r="AY220" s="265" t="s">
        <v>160</v>
      </c>
    </row>
    <row r="221" s="15" customFormat="1">
      <c r="A221" s="15"/>
      <c r="B221" s="266"/>
      <c r="C221" s="267"/>
      <c r="D221" s="246" t="s">
        <v>169</v>
      </c>
      <c r="E221" s="268" t="s">
        <v>1</v>
      </c>
      <c r="F221" s="269" t="s">
        <v>171</v>
      </c>
      <c r="G221" s="267"/>
      <c r="H221" s="270">
        <v>42.393000000000001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6" t="s">
        <v>169</v>
      </c>
      <c r="AU221" s="276" t="s">
        <v>93</v>
      </c>
      <c r="AV221" s="15" t="s">
        <v>167</v>
      </c>
      <c r="AW221" s="15" t="s">
        <v>38</v>
      </c>
      <c r="AX221" s="15" t="s">
        <v>91</v>
      </c>
      <c r="AY221" s="276" t="s">
        <v>160</v>
      </c>
    </row>
    <row r="222" s="2" customFormat="1" ht="16.5" customHeight="1">
      <c r="A222" s="40"/>
      <c r="B222" s="41"/>
      <c r="C222" s="231" t="s">
        <v>269</v>
      </c>
      <c r="D222" s="231" t="s">
        <v>162</v>
      </c>
      <c r="E222" s="232" t="s">
        <v>270</v>
      </c>
      <c r="F222" s="233" t="s">
        <v>271</v>
      </c>
      <c r="G222" s="234" t="s">
        <v>182</v>
      </c>
      <c r="H222" s="235">
        <v>42.393000000000001</v>
      </c>
      <c r="I222" s="236"/>
      <c r="J222" s="237">
        <f>ROUND(I222*H222,2)</f>
        <v>0</v>
      </c>
      <c r="K222" s="233" t="s">
        <v>166</v>
      </c>
      <c r="L222" s="46"/>
      <c r="M222" s="238" t="s">
        <v>1</v>
      </c>
      <c r="N222" s="239" t="s">
        <v>48</v>
      </c>
      <c r="O222" s="93"/>
      <c r="P222" s="240">
        <f>O222*H222</f>
        <v>0</v>
      </c>
      <c r="Q222" s="240">
        <v>0</v>
      </c>
      <c r="R222" s="240">
        <f>Q222*H222</f>
        <v>0</v>
      </c>
      <c r="S222" s="240">
        <v>0</v>
      </c>
      <c r="T222" s="241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2" t="s">
        <v>167</v>
      </c>
      <c r="AT222" s="242" t="s">
        <v>162</v>
      </c>
      <c r="AU222" s="242" t="s">
        <v>93</v>
      </c>
      <c r="AY222" s="18" t="s">
        <v>160</v>
      </c>
      <c r="BE222" s="243">
        <f>IF(N222="základní",J222,0)</f>
        <v>0</v>
      </c>
      <c r="BF222" s="243">
        <f>IF(N222="snížená",J222,0)</f>
        <v>0</v>
      </c>
      <c r="BG222" s="243">
        <f>IF(N222="zákl. přenesená",J222,0)</f>
        <v>0</v>
      </c>
      <c r="BH222" s="243">
        <f>IF(N222="sníž. přenesená",J222,0)</f>
        <v>0</v>
      </c>
      <c r="BI222" s="243">
        <f>IF(N222="nulová",J222,0)</f>
        <v>0</v>
      </c>
      <c r="BJ222" s="18" t="s">
        <v>91</v>
      </c>
      <c r="BK222" s="243">
        <f>ROUND(I222*H222,2)</f>
        <v>0</v>
      </c>
      <c r="BL222" s="18" t="s">
        <v>167</v>
      </c>
      <c r="BM222" s="242" t="s">
        <v>272</v>
      </c>
    </row>
    <row r="223" s="2" customFormat="1" ht="21.75" customHeight="1">
      <c r="A223" s="40"/>
      <c r="B223" s="41"/>
      <c r="C223" s="231" t="s">
        <v>273</v>
      </c>
      <c r="D223" s="231" t="s">
        <v>162</v>
      </c>
      <c r="E223" s="232" t="s">
        <v>274</v>
      </c>
      <c r="F223" s="233" t="s">
        <v>275</v>
      </c>
      <c r="G223" s="234" t="s">
        <v>276</v>
      </c>
      <c r="H223" s="235">
        <v>0.36899999999999999</v>
      </c>
      <c r="I223" s="236"/>
      <c r="J223" s="237">
        <f>ROUND(I223*H223,2)</f>
        <v>0</v>
      </c>
      <c r="K223" s="233" t="s">
        <v>166</v>
      </c>
      <c r="L223" s="46"/>
      <c r="M223" s="238" t="s">
        <v>1</v>
      </c>
      <c r="N223" s="239" t="s">
        <v>48</v>
      </c>
      <c r="O223" s="93"/>
      <c r="P223" s="240">
        <f>O223*H223</f>
        <v>0</v>
      </c>
      <c r="Q223" s="240">
        <v>1.0606199999999999</v>
      </c>
      <c r="R223" s="240">
        <f>Q223*H223</f>
        <v>0.39136877999999997</v>
      </c>
      <c r="S223" s="240">
        <v>0</v>
      </c>
      <c r="T223" s="241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2" t="s">
        <v>167</v>
      </c>
      <c r="AT223" s="242" t="s">
        <v>162</v>
      </c>
      <c r="AU223" s="242" t="s">
        <v>93</v>
      </c>
      <c r="AY223" s="18" t="s">
        <v>160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8" t="s">
        <v>91</v>
      </c>
      <c r="BK223" s="243">
        <f>ROUND(I223*H223,2)</f>
        <v>0</v>
      </c>
      <c r="BL223" s="18" t="s">
        <v>167</v>
      </c>
      <c r="BM223" s="242" t="s">
        <v>277</v>
      </c>
    </row>
    <row r="224" s="13" customFormat="1">
      <c r="A224" s="13"/>
      <c r="B224" s="244"/>
      <c r="C224" s="245"/>
      <c r="D224" s="246" t="s">
        <v>169</v>
      </c>
      <c r="E224" s="247" t="s">
        <v>1</v>
      </c>
      <c r="F224" s="248" t="s">
        <v>191</v>
      </c>
      <c r="G224" s="245"/>
      <c r="H224" s="247" t="s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169</v>
      </c>
      <c r="AU224" s="254" t="s">
        <v>93</v>
      </c>
      <c r="AV224" s="13" t="s">
        <v>91</v>
      </c>
      <c r="AW224" s="13" t="s">
        <v>38</v>
      </c>
      <c r="AX224" s="13" t="s">
        <v>83</v>
      </c>
      <c r="AY224" s="254" t="s">
        <v>160</v>
      </c>
    </row>
    <row r="225" s="13" customFormat="1">
      <c r="A225" s="13"/>
      <c r="B225" s="244"/>
      <c r="C225" s="245"/>
      <c r="D225" s="246" t="s">
        <v>169</v>
      </c>
      <c r="E225" s="247" t="s">
        <v>1</v>
      </c>
      <c r="F225" s="248" t="s">
        <v>278</v>
      </c>
      <c r="G225" s="245"/>
      <c r="H225" s="247" t="s">
        <v>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169</v>
      </c>
      <c r="AU225" s="254" t="s">
        <v>93</v>
      </c>
      <c r="AV225" s="13" t="s">
        <v>91</v>
      </c>
      <c r="AW225" s="13" t="s">
        <v>38</v>
      </c>
      <c r="AX225" s="13" t="s">
        <v>83</v>
      </c>
      <c r="AY225" s="254" t="s">
        <v>160</v>
      </c>
    </row>
    <row r="226" s="14" customFormat="1">
      <c r="A226" s="14"/>
      <c r="B226" s="255"/>
      <c r="C226" s="256"/>
      <c r="D226" s="246" t="s">
        <v>169</v>
      </c>
      <c r="E226" s="257" t="s">
        <v>1</v>
      </c>
      <c r="F226" s="258" t="s">
        <v>279</v>
      </c>
      <c r="G226" s="256"/>
      <c r="H226" s="259">
        <v>0.36899999999999999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169</v>
      </c>
      <c r="AU226" s="265" t="s">
        <v>93</v>
      </c>
      <c r="AV226" s="14" t="s">
        <v>93</v>
      </c>
      <c r="AW226" s="14" t="s">
        <v>38</v>
      </c>
      <c r="AX226" s="14" t="s">
        <v>83</v>
      </c>
      <c r="AY226" s="265" t="s">
        <v>160</v>
      </c>
    </row>
    <row r="227" s="15" customFormat="1">
      <c r="A227" s="15"/>
      <c r="B227" s="266"/>
      <c r="C227" s="267"/>
      <c r="D227" s="246" t="s">
        <v>169</v>
      </c>
      <c r="E227" s="268" t="s">
        <v>1</v>
      </c>
      <c r="F227" s="269" t="s">
        <v>171</v>
      </c>
      <c r="G227" s="267"/>
      <c r="H227" s="270">
        <v>0.36899999999999999</v>
      </c>
      <c r="I227" s="271"/>
      <c r="J227" s="267"/>
      <c r="K227" s="267"/>
      <c r="L227" s="272"/>
      <c r="M227" s="273"/>
      <c r="N227" s="274"/>
      <c r="O227" s="274"/>
      <c r="P227" s="274"/>
      <c r="Q227" s="274"/>
      <c r="R227" s="274"/>
      <c r="S227" s="274"/>
      <c r="T227" s="27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6" t="s">
        <v>169</v>
      </c>
      <c r="AU227" s="276" t="s">
        <v>93</v>
      </c>
      <c r="AV227" s="15" t="s">
        <v>167</v>
      </c>
      <c r="AW227" s="15" t="s">
        <v>38</v>
      </c>
      <c r="AX227" s="15" t="s">
        <v>91</v>
      </c>
      <c r="AY227" s="276" t="s">
        <v>160</v>
      </c>
    </row>
    <row r="228" s="2" customFormat="1" ht="16.5" customHeight="1">
      <c r="A228" s="40"/>
      <c r="B228" s="41"/>
      <c r="C228" s="231" t="s">
        <v>8</v>
      </c>
      <c r="D228" s="231" t="s">
        <v>162</v>
      </c>
      <c r="E228" s="232" t="s">
        <v>280</v>
      </c>
      <c r="F228" s="233" t="s">
        <v>281</v>
      </c>
      <c r="G228" s="234" t="s">
        <v>189</v>
      </c>
      <c r="H228" s="235">
        <v>17.783999999999999</v>
      </c>
      <c r="I228" s="236"/>
      <c r="J228" s="237">
        <f>ROUND(I228*H228,2)</f>
        <v>0</v>
      </c>
      <c r="K228" s="233" t="s">
        <v>166</v>
      </c>
      <c r="L228" s="46"/>
      <c r="M228" s="238" t="s">
        <v>1</v>
      </c>
      <c r="N228" s="239" t="s">
        <v>48</v>
      </c>
      <c r="O228" s="93"/>
      <c r="P228" s="240">
        <f>O228*H228</f>
        <v>0</v>
      </c>
      <c r="Q228" s="240">
        <v>0</v>
      </c>
      <c r="R228" s="240">
        <f>Q228*H228</f>
        <v>0</v>
      </c>
      <c r="S228" s="240">
        <v>0</v>
      </c>
      <c r="T228" s="241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2" t="s">
        <v>167</v>
      </c>
      <c r="AT228" s="242" t="s">
        <v>162</v>
      </c>
      <c r="AU228" s="242" t="s">
        <v>93</v>
      </c>
      <c r="AY228" s="18" t="s">
        <v>160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8" t="s">
        <v>91</v>
      </c>
      <c r="BK228" s="243">
        <f>ROUND(I228*H228,2)</f>
        <v>0</v>
      </c>
      <c r="BL228" s="18" t="s">
        <v>167</v>
      </c>
      <c r="BM228" s="242" t="s">
        <v>282</v>
      </c>
    </row>
    <row r="229" s="13" customFormat="1">
      <c r="A229" s="13"/>
      <c r="B229" s="244"/>
      <c r="C229" s="245"/>
      <c r="D229" s="246" t="s">
        <v>169</v>
      </c>
      <c r="E229" s="247" t="s">
        <v>1</v>
      </c>
      <c r="F229" s="248" t="s">
        <v>191</v>
      </c>
      <c r="G229" s="245"/>
      <c r="H229" s="247" t="s">
        <v>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169</v>
      </c>
      <c r="AU229" s="254" t="s">
        <v>93</v>
      </c>
      <c r="AV229" s="13" t="s">
        <v>91</v>
      </c>
      <c r="AW229" s="13" t="s">
        <v>38</v>
      </c>
      <c r="AX229" s="13" t="s">
        <v>83</v>
      </c>
      <c r="AY229" s="254" t="s">
        <v>160</v>
      </c>
    </row>
    <row r="230" s="14" customFormat="1">
      <c r="A230" s="14"/>
      <c r="B230" s="255"/>
      <c r="C230" s="256"/>
      <c r="D230" s="246" t="s">
        <v>169</v>
      </c>
      <c r="E230" s="257" t="s">
        <v>1</v>
      </c>
      <c r="F230" s="258" t="s">
        <v>283</v>
      </c>
      <c r="G230" s="256"/>
      <c r="H230" s="259">
        <v>1.4039999999999999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169</v>
      </c>
      <c r="AU230" s="265" t="s">
        <v>93</v>
      </c>
      <c r="AV230" s="14" t="s">
        <v>93</v>
      </c>
      <c r="AW230" s="14" t="s">
        <v>38</v>
      </c>
      <c r="AX230" s="14" t="s">
        <v>83</v>
      </c>
      <c r="AY230" s="265" t="s">
        <v>160</v>
      </c>
    </row>
    <row r="231" s="14" customFormat="1">
      <c r="A231" s="14"/>
      <c r="B231" s="255"/>
      <c r="C231" s="256"/>
      <c r="D231" s="246" t="s">
        <v>169</v>
      </c>
      <c r="E231" s="257" t="s">
        <v>1</v>
      </c>
      <c r="F231" s="258" t="s">
        <v>284</v>
      </c>
      <c r="G231" s="256"/>
      <c r="H231" s="259">
        <v>7.9560000000000004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169</v>
      </c>
      <c r="AU231" s="265" t="s">
        <v>93</v>
      </c>
      <c r="AV231" s="14" t="s">
        <v>93</v>
      </c>
      <c r="AW231" s="14" t="s">
        <v>38</v>
      </c>
      <c r="AX231" s="14" t="s">
        <v>83</v>
      </c>
      <c r="AY231" s="265" t="s">
        <v>160</v>
      </c>
    </row>
    <row r="232" s="14" customFormat="1">
      <c r="A232" s="14"/>
      <c r="B232" s="255"/>
      <c r="C232" s="256"/>
      <c r="D232" s="246" t="s">
        <v>169</v>
      </c>
      <c r="E232" s="257" t="s">
        <v>1</v>
      </c>
      <c r="F232" s="258" t="s">
        <v>285</v>
      </c>
      <c r="G232" s="256"/>
      <c r="H232" s="259">
        <v>2.6520000000000001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169</v>
      </c>
      <c r="AU232" s="265" t="s">
        <v>93</v>
      </c>
      <c r="AV232" s="14" t="s">
        <v>93</v>
      </c>
      <c r="AW232" s="14" t="s">
        <v>38</v>
      </c>
      <c r="AX232" s="14" t="s">
        <v>83</v>
      </c>
      <c r="AY232" s="265" t="s">
        <v>160</v>
      </c>
    </row>
    <row r="233" s="14" customFormat="1">
      <c r="A233" s="14"/>
      <c r="B233" s="255"/>
      <c r="C233" s="256"/>
      <c r="D233" s="246" t="s">
        <v>169</v>
      </c>
      <c r="E233" s="257" t="s">
        <v>1</v>
      </c>
      <c r="F233" s="258" t="s">
        <v>286</v>
      </c>
      <c r="G233" s="256"/>
      <c r="H233" s="259">
        <v>3.8999999999999999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169</v>
      </c>
      <c r="AU233" s="265" t="s">
        <v>93</v>
      </c>
      <c r="AV233" s="14" t="s">
        <v>93</v>
      </c>
      <c r="AW233" s="14" t="s">
        <v>38</v>
      </c>
      <c r="AX233" s="14" t="s">
        <v>83</v>
      </c>
      <c r="AY233" s="265" t="s">
        <v>160</v>
      </c>
    </row>
    <row r="234" s="14" customFormat="1">
      <c r="A234" s="14"/>
      <c r="B234" s="255"/>
      <c r="C234" s="256"/>
      <c r="D234" s="246" t="s">
        <v>169</v>
      </c>
      <c r="E234" s="257" t="s">
        <v>1</v>
      </c>
      <c r="F234" s="258" t="s">
        <v>287</v>
      </c>
      <c r="G234" s="256"/>
      <c r="H234" s="259">
        <v>1.8720000000000001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169</v>
      </c>
      <c r="AU234" s="265" t="s">
        <v>93</v>
      </c>
      <c r="AV234" s="14" t="s">
        <v>93</v>
      </c>
      <c r="AW234" s="14" t="s">
        <v>38</v>
      </c>
      <c r="AX234" s="14" t="s">
        <v>83</v>
      </c>
      <c r="AY234" s="265" t="s">
        <v>160</v>
      </c>
    </row>
    <row r="235" s="15" customFormat="1">
      <c r="A235" s="15"/>
      <c r="B235" s="266"/>
      <c r="C235" s="267"/>
      <c r="D235" s="246" t="s">
        <v>169</v>
      </c>
      <c r="E235" s="268" t="s">
        <v>1</v>
      </c>
      <c r="F235" s="269" t="s">
        <v>171</v>
      </c>
      <c r="G235" s="267"/>
      <c r="H235" s="270">
        <v>17.784000000000002</v>
      </c>
      <c r="I235" s="271"/>
      <c r="J235" s="267"/>
      <c r="K235" s="267"/>
      <c r="L235" s="272"/>
      <c r="M235" s="273"/>
      <c r="N235" s="274"/>
      <c r="O235" s="274"/>
      <c r="P235" s="274"/>
      <c r="Q235" s="274"/>
      <c r="R235" s="274"/>
      <c r="S235" s="274"/>
      <c r="T235" s="27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6" t="s">
        <v>169</v>
      </c>
      <c r="AU235" s="276" t="s">
        <v>93</v>
      </c>
      <c r="AV235" s="15" t="s">
        <v>167</v>
      </c>
      <c r="AW235" s="15" t="s">
        <v>38</v>
      </c>
      <c r="AX235" s="15" t="s">
        <v>91</v>
      </c>
      <c r="AY235" s="276" t="s">
        <v>160</v>
      </c>
    </row>
    <row r="236" s="2" customFormat="1" ht="16.5" customHeight="1">
      <c r="A236" s="40"/>
      <c r="B236" s="41"/>
      <c r="C236" s="231" t="s">
        <v>288</v>
      </c>
      <c r="D236" s="231" t="s">
        <v>162</v>
      </c>
      <c r="E236" s="232" t="s">
        <v>289</v>
      </c>
      <c r="F236" s="233" t="s">
        <v>290</v>
      </c>
      <c r="G236" s="234" t="s">
        <v>182</v>
      </c>
      <c r="H236" s="235">
        <v>53.091999999999999</v>
      </c>
      <c r="I236" s="236"/>
      <c r="J236" s="237">
        <f>ROUND(I236*H236,2)</f>
        <v>0</v>
      </c>
      <c r="K236" s="233" t="s">
        <v>166</v>
      </c>
      <c r="L236" s="46"/>
      <c r="M236" s="238" t="s">
        <v>1</v>
      </c>
      <c r="N236" s="239" t="s">
        <v>48</v>
      </c>
      <c r="O236" s="93"/>
      <c r="P236" s="240">
        <f>O236*H236</f>
        <v>0</v>
      </c>
      <c r="Q236" s="240">
        <v>0.00264</v>
      </c>
      <c r="R236" s="240">
        <f>Q236*H236</f>
        <v>0.14016287999999999</v>
      </c>
      <c r="S236" s="240">
        <v>0</v>
      </c>
      <c r="T236" s="241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2" t="s">
        <v>167</v>
      </c>
      <c r="AT236" s="242" t="s">
        <v>162</v>
      </c>
      <c r="AU236" s="242" t="s">
        <v>93</v>
      </c>
      <c r="AY236" s="18" t="s">
        <v>160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8" t="s">
        <v>91</v>
      </c>
      <c r="BK236" s="243">
        <f>ROUND(I236*H236,2)</f>
        <v>0</v>
      </c>
      <c r="BL236" s="18" t="s">
        <v>167</v>
      </c>
      <c r="BM236" s="242" t="s">
        <v>291</v>
      </c>
    </row>
    <row r="237" s="13" customFormat="1">
      <c r="A237" s="13"/>
      <c r="B237" s="244"/>
      <c r="C237" s="245"/>
      <c r="D237" s="246" t="s">
        <v>169</v>
      </c>
      <c r="E237" s="247" t="s">
        <v>1</v>
      </c>
      <c r="F237" s="248" t="s">
        <v>191</v>
      </c>
      <c r="G237" s="245"/>
      <c r="H237" s="247" t="s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169</v>
      </c>
      <c r="AU237" s="254" t="s">
        <v>93</v>
      </c>
      <c r="AV237" s="13" t="s">
        <v>91</v>
      </c>
      <c r="AW237" s="13" t="s">
        <v>38</v>
      </c>
      <c r="AX237" s="13" t="s">
        <v>83</v>
      </c>
      <c r="AY237" s="254" t="s">
        <v>160</v>
      </c>
    </row>
    <row r="238" s="14" customFormat="1">
      <c r="A238" s="14"/>
      <c r="B238" s="255"/>
      <c r="C238" s="256"/>
      <c r="D238" s="246" t="s">
        <v>169</v>
      </c>
      <c r="E238" s="257" t="s">
        <v>1</v>
      </c>
      <c r="F238" s="258" t="s">
        <v>292</v>
      </c>
      <c r="G238" s="256"/>
      <c r="H238" s="259">
        <v>5.46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169</v>
      </c>
      <c r="AU238" s="265" t="s">
        <v>93</v>
      </c>
      <c r="AV238" s="14" t="s">
        <v>93</v>
      </c>
      <c r="AW238" s="14" t="s">
        <v>38</v>
      </c>
      <c r="AX238" s="14" t="s">
        <v>83</v>
      </c>
      <c r="AY238" s="265" t="s">
        <v>160</v>
      </c>
    </row>
    <row r="239" s="14" customFormat="1">
      <c r="A239" s="14"/>
      <c r="B239" s="255"/>
      <c r="C239" s="256"/>
      <c r="D239" s="246" t="s">
        <v>169</v>
      </c>
      <c r="E239" s="257" t="s">
        <v>1</v>
      </c>
      <c r="F239" s="258" t="s">
        <v>293</v>
      </c>
      <c r="G239" s="256"/>
      <c r="H239" s="259">
        <v>18.199999999999999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169</v>
      </c>
      <c r="AU239" s="265" t="s">
        <v>93</v>
      </c>
      <c r="AV239" s="14" t="s">
        <v>93</v>
      </c>
      <c r="AW239" s="14" t="s">
        <v>38</v>
      </c>
      <c r="AX239" s="14" t="s">
        <v>83</v>
      </c>
      <c r="AY239" s="265" t="s">
        <v>160</v>
      </c>
    </row>
    <row r="240" s="14" customFormat="1">
      <c r="A240" s="14"/>
      <c r="B240" s="255"/>
      <c r="C240" s="256"/>
      <c r="D240" s="246" t="s">
        <v>169</v>
      </c>
      <c r="E240" s="257" t="s">
        <v>1</v>
      </c>
      <c r="F240" s="258" t="s">
        <v>294</v>
      </c>
      <c r="G240" s="256"/>
      <c r="H240" s="259">
        <v>7.8520000000000003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169</v>
      </c>
      <c r="AU240" s="265" t="s">
        <v>93</v>
      </c>
      <c r="AV240" s="14" t="s">
        <v>93</v>
      </c>
      <c r="AW240" s="14" t="s">
        <v>38</v>
      </c>
      <c r="AX240" s="14" t="s">
        <v>83</v>
      </c>
      <c r="AY240" s="265" t="s">
        <v>160</v>
      </c>
    </row>
    <row r="241" s="14" customFormat="1">
      <c r="A241" s="14"/>
      <c r="B241" s="255"/>
      <c r="C241" s="256"/>
      <c r="D241" s="246" t="s">
        <v>169</v>
      </c>
      <c r="E241" s="257" t="s">
        <v>1</v>
      </c>
      <c r="F241" s="258" t="s">
        <v>295</v>
      </c>
      <c r="G241" s="256"/>
      <c r="H241" s="259">
        <v>9.0999999999999996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169</v>
      </c>
      <c r="AU241" s="265" t="s">
        <v>93</v>
      </c>
      <c r="AV241" s="14" t="s">
        <v>93</v>
      </c>
      <c r="AW241" s="14" t="s">
        <v>38</v>
      </c>
      <c r="AX241" s="14" t="s">
        <v>83</v>
      </c>
      <c r="AY241" s="265" t="s">
        <v>160</v>
      </c>
    </row>
    <row r="242" s="14" customFormat="1">
      <c r="A242" s="14"/>
      <c r="B242" s="255"/>
      <c r="C242" s="256"/>
      <c r="D242" s="246" t="s">
        <v>169</v>
      </c>
      <c r="E242" s="257" t="s">
        <v>1</v>
      </c>
      <c r="F242" s="258" t="s">
        <v>296</v>
      </c>
      <c r="G242" s="256"/>
      <c r="H242" s="259">
        <v>12.48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5" t="s">
        <v>169</v>
      </c>
      <c r="AU242" s="265" t="s">
        <v>93</v>
      </c>
      <c r="AV242" s="14" t="s">
        <v>93</v>
      </c>
      <c r="AW242" s="14" t="s">
        <v>38</v>
      </c>
      <c r="AX242" s="14" t="s">
        <v>83</v>
      </c>
      <c r="AY242" s="265" t="s">
        <v>160</v>
      </c>
    </row>
    <row r="243" s="15" customFormat="1">
      <c r="A243" s="15"/>
      <c r="B243" s="266"/>
      <c r="C243" s="267"/>
      <c r="D243" s="246" t="s">
        <v>169</v>
      </c>
      <c r="E243" s="268" t="s">
        <v>1</v>
      </c>
      <c r="F243" s="269" t="s">
        <v>171</v>
      </c>
      <c r="G243" s="267"/>
      <c r="H243" s="270">
        <v>53.091999999999999</v>
      </c>
      <c r="I243" s="271"/>
      <c r="J243" s="267"/>
      <c r="K243" s="267"/>
      <c r="L243" s="272"/>
      <c r="M243" s="273"/>
      <c r="N243" s="274"/>
      <c r="O243" s="274"/>
      <c r="P243" s="274"/>
      <c r="Q243" s="274"/>
      <c r="R243" s="274"/>
      <c r="S243" s="274"/>
      <c r="T243" s="27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6" t="s">
        <v>169</v>
      </c>
      <c r="AU243" s="276" t="s">
        <v>93</v>
      </c>
      <c r="AV243" s="15" t="s">
        <v>167</v>
      </c>
      <c r="AW243" s="15" t="s">
        <v>38</v>
      </c>
      <c r="AX243" s="15" t="s">
        <v>91</v>
      </c>
      <c r="AY243" s="276" t="s">
        <v>160</v>
      </c>
    </row>
    <row r="244" s="2" customFormat="1" ht="16.5" customHeight="1">
      <c r="A244" s="40"/>
      <c r="B244" s="41"/>
      <c r="C244" s="231" t="s">
        <v>297</v>
      </c>
      <c r="D244" s="231" t="s">
        <v>162</v>
      </c>
      <c r="E244" s="232" t="s">
        <v>298</v>
      </c>
      <c r="F244" s="233" t="s">
        <v>299</v>
      </c>
      <c r="G244" s="234" t="s">
        <v>182</v>
      </c>
      <c r="H244" s="235">
        <v>53.091999999999999</v>
      </c>
      <c r="I244" s="236"/>
      <c r="J244" s="237">
        <f>ROUND(I244*H244,2)</f>
        <v>0</v>
      </c>
      <c r="K244" s="233" t="s">
        <v>166</v>
      </c>
      <c r="L244" s="46"/>
      <c r="M244" s="238" t="s">
        <v>1</v>
      </c>
      <c r="N244" s="239" t="s">
        <v>48</v>
      </c>
      <c r="O244" s="93"/>
      <c r="P244" s="240">
        <f>O244*H244</f>
        <v>0</v>
      </c>
      <c r="Q244" s="240">
        <v>0</v>
      </c>
      <c r="R244" s="240">
        <f>Q244*H244</f>
        <v>0</v>
      </c>
      <c r="S244" s="240">
        <v>0</v>
      </c>
      <c r="T244" s="241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42" t="s">
        <v>167</v>
      </c>
      <c r="AT244" s="242" t="s">
        <v>162</v>
      </c>
      <c r="AU244" s="242" t="s">
        <v>93</v>
      </c>
      <c r="AY244" s="18" t="s">
        <v>160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8" t="s">
        <v>91</v>
      </c>
      <c r="BK244" s="243">
        <f>ROUND(I244*H244,2)</f>
        <v>0</v>
      </c>
      <c r="BL244" s="18" t="s">
        <v>167</v>
      </c>
      <c r="BM244" s="242" t="s">
        <v>300</v>
      </c>
    </row>
    <row r="245" s="2" customFormat="1" ht="33" customHeight="1">
      <c r="A245" s="40"/>
      <c r="B245" s="41"/>
      <c r="C245" s="231" t="s">
        <v>301</v>
      </c>
      <c r="D245" s="231" t="s">
        <v>162</v>
      </c>
      <c r="E245" s="232" t="s">
        <v>302</v>
      </c>
      <c r="F245" s="233" t="s">
        <v>303</v>
      </c>
      <c r="G245" s="234" t="s">
        <v>182</v>
      </c>
      <c r="H245" s="235">
        <v>2.3999999999999999</v>
      </c>
      <c r="I245" s="236"/>
      <c r="J245" s="237">
        <f>ROUND(I245*H245,2)</f>
        <v>0</v>
      </c>
      <c r="K245" s="233" t="s">
        <v>1</v>
      </c>
      <c r="L245" s="46"/>
      <c r="M245" s="238" t="s">
        <v>1</v>
      </c>
      <c r="N245" s="239" t="s">
        <v>48</v>
      </c>
      <c r="O245" s="93"/>
      <c r="P245" s="240">
        <f>O245*H245</f>
        <v>0</v>
      </c>
      <c r="Q245" s="240">
        <v>0.45195479999999999</v>
      </c>
      <c r="R245" s="240">
        <f>Q245*H245</f>
        <v>1.08469152</v>
      </c>
      <c r="S245" s="240">
        <v>0</v>
      </c>
      <c r="T245" s="241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42" t="s">
        <v>167</v>
      </c>
      <c r="AT245" s="242" t="s">
        <v>162</v>
      </c>
      <c r="AU245" s="242" t="s">
        <v>93</v>
      </c>
      <c r="AY245" s="18" t="s">
        <v>160</v>
      </c>
      <c r="BE245" s="243">
        <f>IF(N245="základní",J245,0)</f>
        <v>0</v>
      </c>
      <c r="BF245" s="243">
        <f>IF(N245="snížená",J245,0)</f>
        <v>0</v>
      </c>
      <c r="BG245" s="243">
        <f>IF(N245="zákl. přenesená",J245,0)</f>
        <v>0</v>
      </c>
      <c r="BH245" s="243">
        <f>IF(N245="sníž. přenesená",J245,0)</f>
        <v>0</v>
      </c>
      <c r="BI245" s="243">
        <f>IF(N245="nulová",J245,0)</f>
        <v>0</v>
      </c>
      <c r="BJ245" s="18" t="s">
        <v>91</v>
      </c>
      <c r="BK245" s="243">
        <f>ROUND(I245*H245,2)</f>
        <v>0</v>
      </c>
      <c r="BL245" s="18" t="s">
        <v>167</v>
      </c>
      <c r="BM245" s="242" t="s">
        <v>304</v>
      </c>
    </row>
    <row r="246" s="13" customFormat="1">
      <c r="A246" s="13"/>
      <c r="B246" s="244"/>
      <c r="C246" s="245"/>
      <c r="D246" s="246" t="s">
        <v>169</v>
      </c>
      <c r="E246" s="247" t="s">
        <v>1</v>
      </c>
      <c r="F246" s="248" t="s">
        <v>191</v>
      </c>
      <c r="G246" s="245"/>
      <c r="H246" s="247" t="s">
        <v>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169</v>
      </c>
      <c r="AU246" s="254" t="s">
        <v>93</v>
      </c>
      <c r="AV246" s="13" t="s">
        <v>91</v>
      </c>
      <c r="AW246" s="13" t="s">
        <v>38</v>
      </c>
      <c r="AX246" s="13" t="s">
        <v>83</v>
      </c>
      <c r="AY246" s="254" t="s">
        <v>160</v>
      </c>
    </row>
    <row r="247" s="13" customFormat="1">
      <c r="A247" s="13"/>
      <c r="B247" s="244"/>
      <c r="C247" s="245"/>
      <c r="D247" s="246" t="s">
        <v>169</v>
      </c>
      <c r="E247" s="247" t="s">
        <v>1</v>
      </c>
      <c r="F247" s="248" t="s">
        <v>305</v>
      </c>
      <c r="G247" s="245"/>
      <c r="H247" s="247" t="s">
        <v>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169</v>
      </c>
      <c r="AU247" s="254" t="s">
        <v>93</v>
      </c>
      <c r="AV247" s="13" t="s">
        <v>91</v>
      </c>
      <c r="AW247" s="13" t="s">
        <v>38</v>
      </c>
      <c r="AX247" s="13" t="s">
        <v>83</v>
      </c>
      <c r="AY247" s="254" t="s">
        <v>160</v>
      </c>
    </row>
    <row r="248" s="14" customFormat="1">
      <c r="A248" s="14"/>
      <c r="B248" s="255"/>
      <c r="C248" s="256"/>
      <c r="D248" s="246" t="s">
        <v>169</v>
      </c>
      <c r="E248" s="257" t="s">
        <v>1</v>
      </c>
      <c r="F248" s="258" t="s">
        <v>306</v>
      </c>
      <c r="G248" s="256"/>
      <c r="H248" s="259">
        <v>2.3999999999999999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169</v>
      </c>
      <c r="AU248" s="265" t="s">
        <v>93</v>
      </c>
      <c r="AV248" s="14" t="s">
        <v>93</v>
      </c>
      <c r="AW248" s="14" t="s">
        <v>38</v>
      </c>
      <c r="AX248" s="14" t="s">
        <v>83</v>
      </c>
      <c r="AY248" s="265" t="s">
        <v>160</v>
      </c>
    </row>
    <row r="249" s="15" customFormat="1">
      <c r="A249" s="15"/>
      <c r="B249" s="266"/>
      <c r="C249" s="267"/>
      <c r="D249" s="246" t="s">
        <v>169</v>
      </c>
      <c r="E249" s="268" t="s">
        <v>1</v>
      </c>
      <c r="F249" s="269" t="s">
        <v>171</v>
      </c>
      <c r="G249" s="267"/>
      <c r="H249" s="270">
        <v>2.3999999999999999</v>
      </c>
      <c r="I249" s="271"/>
      <c r="J249" s="267"/>
      <c r="K249" s="267"/>
      <c r="L249" s="272"/>
      <c r="M249" s="273"/>
      <c r="N249" s="274"/>
      <c r="O249" s="274"/>
      <c r="P249" s="274"/>
      <c r="Q249" s="274"/>
      <c r="R249" s="274"/>
      <c r="S249" s="274"/>
      <c r="T249" s="27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6" t="s">
        <v>169</v>
      </c>
      <c r="AU249" s="276" t="s">
        <v>93</v>
      </c>
      <c r="AV249" s="15" t="s">
        <v>167</v>
      </c>
      <c r="AW249" s="15" t="s">
        <v>38</v>
      </c>
      <c r="AX249" s="15" t="s">
        <v>91</v>
      </c>
      <c r="AY249" s="276" t="s">
        <v>160</v>
      </c>
    </row>
    <row r="250" s="2" customFormat="1">
      <c r="A250" s="40"/>
      <c r="B250" s="41"/>
      <c r="C250" s="231" t="s">
        <v>307</v>
      </c>
      <c r="D250" s="231" t="s">
        <v>162</v>
      </c>
      <c r="E250" s="232" t="s">
        <v>308</v>
      </c>
      <c r="F250" s="233" t="s">
        <v>309</v>
      </c>
      <c r="G250" s="234" t="s">
        <v>276</v>
      </c>
      <c r="H250" s="235">
        <v>0.012</v>
      </c>
      <c r="I250" s="236"/>
      <c r="J250" s="237">
        <f>ROUND(I250*H250,2)</f>
        <v>0</v>
      </c>
      <c r="K250" s="233" t="s">
        <v>166</v>
      </c>
      <c r="L250" s="46"/>
      <c r="M250" s="238" t="s">
        <v>1</v>
      </c>
      <c r="N250" s="239" t="s">
        <v>48</v>
      </c>
      <c r="O250" s="93"/>
      <c r="P250" s="240">
        <f>O250*H250</f>
        <v>0</v>
      </c>
      <c r="Q250" s="240">
        <v>1.0593999999999999</v>
      </c>
      <c r="R250" s="240">
        <f>Q250*H250</f>
        <v>0.0127128</v>
      </c>
      <c r="S250" s="240">
        <v>0</v>
      </c>
      <c r="T250" s="241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42" t="s">
        <v>167</v>
      </c>
      <c r="AT250" s="242" t="s">
        <v>162</v>
      </c>
      <c r="AU250" s="242" t="s">
        <v>93</v>
      </c>
      <c r="AY250" s="18" t="s">
        <v>160</v>
      </c>
      <c r="BE250" s="243">
        <f>IF(N250="základní",J250,0)</f>
        <v>0</v>
      </c>
      <c r="BF250" s="243">
        <f>IF(N250="snížená",J250,0)</f>
        <v>0</v>
      </c>
      <c r="BG250" s="243">
        <f>IF(N250="zákl. přenesená",J250,0)</f>
        <v>0</v>
      </c>
      <c r="BH250" s="243">
        <f>IF(N250="sníž. přenesená",J250,0)</f>
        <v>0</v>
      </c>
      <c r="BI250" s="243">
        <f>IF(N250="nulová",J250,0)</f>
        <v>0</v>
      </c>
      <c r="BJ250" s="18" t="s">
        <v>91</v>
      </c>
      <c r="BK250" s="243">
        <f>ROUND(I250*H250,2)</f>
        <v>0</v>
      </c>
      <c r="BL250" s="18" t="s">
        <v>167</v>
      </c>
      <c r="BM250" s="242" t="s">
        <v>310</v>
      </c>
    </row>
    <row r="251" s="13" customFormat="1">
      <c r="A251" s="13"/>
      <c r="B251" s="244"/>
      <c r="C251" s="245"/>
      <c r="D251" s="246" t="s">
        <v>169</v>
      </c>
      <c r="E251" s="247" t="s">
        <v>1</v>
      </c>
      <c r="F251" s="248" t="s">
        <v>191</v>
      </c>
      <c r="G251" s="245"/>
      <c r="H251" s="247" t="s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169</v>
      </c>
      <c r="AU251" s="254" t="s">
        <v>93</v>
      </c>
      <c r="AV251" s="13" t="s">
        <v>91</v>
      </c>
      <c r="AW251" s="13" t="s">
        <v>38</v>
      </c>
      <c r="AX251" s="13" t="s">
        <v>83</v>
      </c>
      <c r="AY251" s="254" t="s">
        <v>160</v>
      </c>
    </row>
    <row r="252" s="13" customFormat="1">
      <c r="A252" s="13"/>
      <c r="B252" s="244"/>
      <c r="C252" s="245"/>
      <c r="D252" s="246" t="s">
        <v>169</v>
      </c>
      <c r="E252" s="247" t="s">
        <v>1</v>
      </c>
      <c r="F252" s="248" t="s">
        <v>311</v>
      </c>
      <c r="G252" s="245"/>
      <c r="H252" s="247" t="s">
        <v>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169</v>
      </c>
      <c r="AU252" s="254" t="s">
        <v>93</v>
      </c>
      <c r="AV252" s="13" t="s">
        <v>91</v>
      </c>
      <c r="AW252" s="13" t="s">
        <v>38</v>
      </c>
      <c r="AX252" s="13" t="s">
        <v>83</v>
      </c>
      <c r="AY252" s="254" t="s">
        <v>160</v>
      </c>
    </row>
    <row r="253" s="14" customFormat="1">
      <c r="A253" s="14"/>
      <c r="B253" s="255"/>
      <c r="C253" s="256"/>
      <c r="D253" s="246" t="s">
        <v>169</v>
      </c>
      <c r="E253" s="257" t="s">
        <v>1</v>
      </c>
      <c r="F253" s="258" t="s">
        <v>312</v>
      </c>
      <c r="G253" s="256"/>
      <c r="H253" s="259">
        <v>0.012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169</v>
      </c>
      <c r="AU253" s="265" t="s">
        <v>93</v>
      </c>
      <c r="AV253" s="14" t="s">
        <v>93</v>
      </c>
      <c r="AW253" s="14" t="s">
        <v>38</v>
      </c>
      <c r="AX253" s="14" t="s">
        <v>83</v>
      </c>
      <c r="AY253" s="265" t="s">
        <v>160</v>
      </c>
    </row>
    <row r="254" s="15" customFormat="1">
      <c r="A254" s="15"/>
      <c r="B254" s="266"/>
      <c r="C254" s="267"/>
      <c r="D254" s="246" t="s">
        <v>169</v>
      </c>
      <c r="E254" s="268" t="s">
        <v>1</v>
      </c>
      <c r="F254" s="269" t="s">
        <v>171</v>
      </c>
      <c r="G254" s="267"/>
      <c r="H254" s="270">
        <v>0.012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6" t="s">
        <v>169</v>
      </c>
      <c r="AU254" s="276" t="s">
        <v>93</v>
      </c>
      <c r="AV254" s="15" t="s">
        <v>167</v>
      </c>
      <c r="AW254" s="15" t="s">
        <v>38</v>
      </c>
      <c r="AX254" s="15" t="s">
        <v>91</v>
      </c>
      <c r="AY254" s="276" t="s">
        <v>160</v>
      </c>
    </row>
    <row r="255" s="12" customFormat="1" ht="22.8" customHeight="1">
      <c r="A255" s="12"/>
      <c r="B255" s="215"/>
      <c r="C255" s="216"/>
      <c r="D255" s="217" t="s">
        <v>82</v>
      </c>
      <c r="E255" s="229" t="s">
        <v>186</v>
      </c>
      <c r="F255" s="229" t="s">
        <v>313</v>
      </c>
      <c r="G255" s="216"/>
      <c r="H255" s="216"/>
      <c r="I255" s="219"/>
      <c r="J255" s="230">
        <f>BK255</f>
        <v>0</v>
      </c>
      <c r="K255" s="216"/>
      <c r="L255" s="221"/>
      <c r="M255" s="222"/>
      <c r="N255" s="223"/>
      <c r="O255" s="223"/>
      <c r="P255" s="224">
        <f>SUM(P256:P262)</f>
        <v>0</v>
      </c>
      <c r="Q255" s="223"/>
      <c r="R255" s="224">
        <f>SUM(R256:R262)</f>
        <v>0</v>
      </c>
      <c r="S255" s="223"/>
      <c r="T255" s="225">
        <f>SUM(T256:T262)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6" t="s">
        <v>91</v>
      </c>
      <c r="AT255" s="227" t="s">
        <v>82</v>
      </c>
      <c r="AU255" s="227" t="s">
        <v>91</v>
      </c>
      <c r="AY255" s="226" t="s">
        <v>160</v>
      </c>
      <c r="BK255" s="228">
        <f>SUM(BK256:BK262)</f>
        <v>0</v>
      </c>
    </row>
    <row r="256" s="2" customFormat="1" ht="16.5" customHeight="1">
      <c r="A256" s="40"/>
      <c r="B256" s="41"/>
      <c r="C256" s="231" t="s">
        <v>314</v>
      </c>
      <c r="D256" s="231" t="s">
        <v>162</v>
      </c>
      <c r="E256" s="232" t="s">
        <v>315</v>
      </c>
      <c r="F256" s="233" t="s">
        <v>316</v>
      </c>
      <c r="G256" s="234" t="s">
        <v>182</v>
      </c>
      <c r="H256" s="235">
        <v>51.719999999999999</v>
      </c>
      <c r="I256" s="236"/>
      <c r="J256" s="237">
        <f>ROUND(I256*H256,2)</f>
        <v>0</v>
      </c>
      <c r="K256" s="233" t="s">
        <v>166</v>
      </c>
      <c r="L256" s="46"/>
      <c r="M256" s="238" t="s">
        <v>1</v>
      </c>
      <c r="N256" s="239" t="s">
        <v>48</v>
      </c>
      <c r="O256" s="93"/>
      <c r="P256" s="240">
        <f>O256*H256</f>
        <v>0</v>
      </c>
      <c r="Q256" s="240">
        <v>0</v>
      </c>
      <c r="R256" s="240">
        <f>Q256*H256</f>
        <v>0</v>
      </c>
      <c r="S256" s="240">
        <v>0</v>
      </c>
      <c r="T256" s="241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2" t="s">
        <v>167</v>
      </c>
      <c r="AT256" s="242" t="s">
        <v>162</v>
      </c>
      <c r="AU256" s="242" t="s">
        <v>93</v>
      </c>
      <c r="AY256" s="18" t="s">
        <v>160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8" t="s">
        <v>91</v>
      </c>
      <c r="BK256" s="243">
        <f>ROUND(I256*H256,2)</f>
        <v>0</v>
      </c>
      <c r="BL256" s="18" t="s">
        <v>167</v>
      </c>
      <c r="BM256" s="242" t="s">
        <v>317</v>
      </c>
    </row>
    <row r="257" s="13" customFormat="1">
      <c r="A257" s="13"/>
      <c r="B257" s="244"/>
      <c r="C257" s="245"/>
      <c r="D257" s="246" t="s">
        <v>169</v>
      </c>
      <c r="E257" s="247" t="s">
        <v>1</v>
      </c>
      <c r="F257" s="248" t="s">
        <v>170</v>
      </c>
      <c r="G257" s="245"/>
      <c r="H257" s="247" t="s">
        <v>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169</v>
      </c>
      <c r="AU257" s="254" t="s">
        <v>93</v>
      </c>
      <c r="AV257" s="13" t="s">
        <v>91</v>
      </c>
      <c r="AW257" s="13" t="s">
        <v>38</v>
      </c>
      <c r="AX257" s="13" t="s">
        <v>83</v>
      </c>
      <c r="AY257" s="254" t="s">
        <v>160</v>
      </c>
    </row>
    <row r="258" s="13" customFormat="1">
      <c r="A258" s="13"/>
      <c r="B258" s="244"/>
      <c r="C258" s="245"/>
      <c r="D258" s="246" t="s">
        <v>169</v>
      </c>
      <c r="E258" s="247" t="s">
        <v>1</v>
      </c>
      <c r="F258" s="248" t="s">
        <v>318</v>
      </c>
      <c r="G258" s="245"/>
      <c r="H258" s="247" t="s">
        <v>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4" t="s">
        <v>169</v>
      </c>
      <c r="AU258" s="254" t="s">
        <v>93</v>
      </c>
      <c r="AV258" s="13" t="s">
        <v>91</v>
      </c>
      <c r="AW258" s="13" t="s">
        <v>38</v>
      </c>
      <c r="AX258" s="13" t="s">
        <v>83</v>
      </c>
      <c r="AY258" s="254" t="s">
        <v>160</v>
      </c>
    </row>
    <row r="259" s="14" customFormat="1">
      <c r="A259" s="14"/>
      <c r="B259" s="255"/>
      <c r="C259" s="256"/>
      <c r="D259" s="246" t="s">
        <v>169</v>
      </c>
      <c r="E259" s="257" t="s">
        <v>1</v>
      </c>
      <c r="F259" s="258" t="s">
        <v>319</v>
      </c>
      <c r="G259" s="256"/>
      <c r="H259" s="259">
        <v>13.346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169</v>
      </c>
      <c r="AU259" s="265" t="s">
        <v>93</v>
      </c>
      <c r="AV259" s="14" t="s">
        <v>93</v>
      </c>
      <c r="AW259" s="14" t="s">
        <v>38</v>
      </c>
      <c r="AX259" s="14" t="s">
        <v>83</v>
      </c>
      <c r="AY259" s="265" t="s">
        <v>160</v>
      </c>
    </row>
    <row r="260" s="14" customFormat="1">
      <c r="A260" s="14"/>
      <c r="B260" s="255"/>
      <c r="C260" s="256"/>
      <c r="D260" s="246" t="s">
        <v>169</v>
      </c>
      <c r="E260" s="257" t="s">
        <v>1</v>
      </c>
      <c r="F260" s="258" t="s">
        <v>320</v>
      </c>
      <c r="G260" s="256"/>
      <c r="H260" s="259">
        <v>13.050000000000001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5" t="s">
        <v>169</v>
      </c>
      <c r="AU260" s="265" t="s">
        <v>93</v>
      </c>
      <c r="AV260" s="14" t="s">
        <v>93</v>
      </c>
      <c r="AW260" s="14" t="s">
        <v>38</v>
      </c>
      <c r="AX260" s="14" t="s">
        <v>83</v>
      </c>
      <c r="AY260" s="265" t="s">
        <v>160</v>
      </c>
    </row>
    <row r="261" s="14" customFormat="1">
      <c r="A261" s="14"/>
      <c r="B261" s="255"/>
      <c r="C261" s="256"/>
      <c r="D261" s="246" t="s">
        <v>169</v>
      </c>
      <c r="E261" s="257" t="s">
        <v>1</v>
      </c>
      <c r="F261" s="258" t="s">
        <v>321</v>
      </c>
      <c r="G261" s="256"/>
      <c r="H261" s="259">
        <v>25.324000000000002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5" t="s">
        <v>169</v>
      </c>
      <c r="AU261" s="265" t="s">
        <v>93</v>
      </c>
      <c r="AV261" s="14" t="s">
        <v>93</v>
      </c>
      <c r="AW261" s="14" t="s">
        <v>38</v>
      </c>
      <c r="AX261" s="14" t="s">
        <v>83</v>
      </c>
      <c r="AY261" s="265" t="s">
        <v>160</v>
      </c>
    </row>
    <row r="262" s="15" customFormat="1">
      <c r="A262" s="15"/>
      <c r="B262" s="266"/>
      <c r="C262" s="267"/>
      <c r="D262" s="246" t="s">
        <v>169</v>
      </c>
      <c r="E262" s="268" t="s">
        <v>1</v>
      </c>
      <c r="F262" s="269" t="s">
        <v>171</v>
      </c>
      <c r="G262" s="267"/>
      <c r="H262" s="270">
        <v>51.719999999999999</v>
      </c>
      <c r="I262" s="271"/>
      <c r="J262" s="267"/>
      <c r="K262" s="267"/>
      <c r="L262" s="272"/>
      <c r="M262" s="273"/>
      <c r="N262" s="274"/>
      <c r="O262" s="274"/>
      <c r="P262" s="274"/>
      <c r="Q262" s="274"/>
      <c r="R262" s="274"/>
      <c r="S262" s="274"/>
      <c r="T262" s="27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6" t="s">
        <v>169</v>
      </c>
      <c r="AU262" s="276" t="s">
        <v>93</v>
      </c>
      <c r="AV262" s="15" t="s">
        <v>167</v>
      </c>
      <c r="AW262" s="15" t="s">
        <v>38</v>
      </c>
      <c r="AX262" s="15" t="s">
        <v>91</v>
      </c>
      <c r="AY262" s="276" t="s">
        <v>160</v>
      </c>
    </row>
    <row r="263" s="12" customFormat="1" ht="22.8" customHeight="1">
      <c r="A263" s="12"/>
      <c r="B263" s="215"/>
      <c r="C263" s="216"/>
      <c r="D263" s="217" t="s">
        <v>82</v>
      </c>
      <c r="E263" s="229" t="s">
        <v>233</v>
      </c>
      <c r="F263" s="229" t="s">
        <v>322</v>
      </c>
      <c r="G263" s="216"/>
      <c r="H263" s="216"/>
      <c r="I263" s="219"/>
      <c r="J263" s="230">
        <f>BK263</f>
        <v>0</v>
      </c>
      <c r="K263" s="216"/>
      <c r="L263" s="221"/>
      <c r="M263" s="222"/>
      <c r="N263" s="223"/>
      <c r="O263" s="223"/>
      <c r="P263" s="224">
        <f>SUM(P264:P268)</f>
        <v>0</v>
      </c>
      <c r="Q263" s="223"/>
      <c r="R263" s="224">
        <f>SUM(R264:R268)</f>
        <v>0</v>
      </c>
      <c r="S263" s="223"/>
      <c r="T263" s="225">
        <f>SUM(T264:T268)</f>
        <v>2.0259999999999998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6" t="s">
        <v>91</v>
      </c>
      <c r="AT263" s="227" t="s">
        <v>82</v>
      </c>
      <c r="AU263" s="227" t="s">
        <v>91</v>
      </c>
      <c r="AY263" s="226" t="s">
        <v>160</v>
      </c>
      <c r="BK263" s="228">
        <f>SUM(BK264:BK268)</f>
        <v>0</v>
      </c>
    </row>
    <row r="264" s="2" customFormat="1" ht="16.5" customHeight="1">
      <c r="A264" s="40"/>
      <c r="B264" s="41"/>
      <c r="C264" s="231" t="s">
        <v>7</v>
      </c>
      <c r="D264" s="231" t="s">
        <v>162</v>
      </c>
      <c r="E264" s="232" t="s">
        <v>323</v>
      </c>
      <c r="F264" s="233" t="s">
        <v>324</v>
      </c>
      <c r="G264" s="234" t="s">
        <v>189</v>
      </c>
      <c r="H264" s="235">
        <v>1.0129999999999999</v>
      </c>
      <c r="I264" s="236"/>
      <c r="J264" s="237">
        <f>ROUND(I264*H264,2)</f>
        <v>0</v>
      </c>
      <c r="K264" s="233" t="s">
        <v>166</v>
      </c>
      <c r="L264" s="46"/>
      <c r="M264" s="238" t="s">
        <v>1</v>
      </c>
      <c r="N264" s="239" t="s">
        <v>48</v>
      </c>
      <c r="O264" s="93"/>
      <c r="P264" s="240">
        <f>O264*H264</f>
        <v>0</v>
      </c>
      <c r="Q264" s="240">
        <v>0</v>
      </c>
      <c r="R264" s="240">
        <f>Q264*H264</f>
        <v>0</v>
      </c>
      <c r="S264" s="240">
        <v>2</v>
      </c>
      <c r="T264" s="241">
        <f>S264*H264</f>
        <v>2.0259999999999998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42" t="s">
        <v>167</v>
      </c>
      <c r="AT264" s="242" t="s">
        <v>162</v>
      </c>
      <c r="AU264" s="242" t="s">
        <v>93</v>
      </c>
      <c r="AY264" s="18" t="s">
        <v>160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8" t="s">
        <v>91</v>
      </c>
      <c r="BK264" s="243">
        <f>ROUND(I264*H264,2)</f>
        <v>0</v>
      </c>
      <c r="BL264" s="18" t="s">
        <v>167</v>
      </c>
      <c r="BM264" s="242" t="s">
        <v>325</v>
      </c>
    </row>
    <row r="265" s="13" customFormat="1">
      <c r="A265" s="13"/>
      <c r="B265" s="244"/>
      <c r="C265" s="245"/>
      <c r="D265" s="246" t="s">
        <v>169</v>
      </c>
      <c r="E265" s="247" t="s">
        <v>1</v>
      </c>
      <c r="F265" s="248" t="s">
        <v>170</v>
      </c>
      <c r="G265" s="245"/>
      <c r="H265" s="247" t="s">
        <v>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4" t="s">
        <v>169</v>
      </c>
      <c r="AU265" s="254" t="s">
        <v>93</v>
      </c>
      <c r="AV265" s="13" t="s">
        <v>91</v>
      </c>
      <c r="AW265" s="13" t="s">
        <v>38</v>
      </c>
      <c r="AX265" s="13" t="s">
        <v>83</v>
      </c>
      <c r="AY265" s="254" t="s">
        <v>160</v>
      </c>
    </row>
    <row r="266" s="13" customFormat="1">
      <c r="A266" s="13"/>
      <c r="B266" s="244"/>
      <c r="C266" s="245"/>
      <c r="D266" s="246" t="s">
        <v>169</v>
      </c>
      <c r="E266" s="247" t="s">
        <v>1</v>
      </c>
      <c r="F266" s="248" t="s">
        <v>326</v>
      </c>
      <c r="G266" s="245"/>
      <c r="H266" s="247" t="s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169</v>
      </c>
      <c r="AU266" s="254" t="s">
        <v>93</v>
      </c>
      <c r="AV266" s="13" t="s">
        <v>91</v>
      </c>
      <c r="AW266" s="13" t="s">
        <v>38</v>
      </c>
      <c r="AX266" s="13" t="s">
        <v>83</v>
      </c>
      <c r="AY266" s="254" t="s">
        <v>160</v>
      </c>
    </row>
    <row r="267" s="14" customFormat="1">
      <c r="A267" s="14"/>
      <c r="B267" s="255"/>
      <c r="C267" s="256"/>
      <c r="D267" s="246" t="s">
        <v>169</v>
      </c>
      <c r="E267" s="257" t="s">
        <v>1</v>
      </c>
      <c r="F267" s="258" t="s">
        <v>327</v>
      </c>
      <c r="G267" s="256"/>
      <c r="H267" s="259">
        <v>1.0129999999999999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5" t="s">
        <v>169</v>
      </c>
      <c r="AU267" s="265" t="s">
        <v>93</v>
      </c>
      <c r="AV267" s="14" t="s">
        <v>93</v>
      </c>
      <c r="AW267" s="14" t="s">
        <v>38</v>
      </c>
      <c r="AX267" s="14" t="s">
        <v>83</v>
      </c>
      <c r="AY267" s="265" t="s">
        <v>160</v>
      </c>
    </row>
    <row r="268" s="15" customFormat="1">
      <c r="A268" s="15"/>
      <c r="B268" s="266"/>
      <c r="C268" s="267"/>
      <c r="D268" s="246" t="s">
        <v>169</v>
      </c>
      <c r="E268" s="268" t="s">
        <v>1</v>
      </c>
      <c r="F268" s="269" t="s">
        <v>171</v>
      </c>
      <c r="G268" s="267"/>
      <c r="H268" s="270">
        <v>1.0129999999999999</v>
      </c>
      <c r="I268" s="271"/>
      <c r="J268" s="267"/>
      <c r="K268" s="267"/>
      <c r="L268" s="272"/>
      <c r="M268" s="273"/>
      <c r="N268" s="274"/>
      <c r="O268" s="274"/>
      <c r="P268" s="274"/>
      <c r="Q268" s="274"/>
      <c r="R268" s="274"/>
      <c r="S268" s="274"/>
      <c r="T268" s="27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6" t="s">
        <v>169</v>
      </c>
      <c r="AU268" s="276" t="s">
        <v>93</v>
      </c>
      <c r="AV268" s="15" t="s">
        <v>167</v>
      </c>
      <c r="AW268" s="15" t="s">
        <v>38</v>
      </c>
      <c r="AX268" s="15" t="s">
        <v>91</v>
      </c>
      <c r="AY268" s="276" t="s">
        <v>160</v>
      </c>
    </row>
    <row r="269" s="12" customFormat="1" ht="22.8" customHeight="1">
      <c r="A269" s="12"/>
      <c r="B269" s="215"/>
      <c r="C269" s="216"/>
      <c r="D269" s="217" t="s">
        <v>82</v>
      </c>
      <c r="E269" s="229" t="s">
        <v>328</v>
      </c>
      <c r="F269" s="229" t="s">
        <v>329</v>
      </c>
      <c r="G269" s="216"/>
      <c r="H269" s="216"/>
      <c r="I269" s="219"/>
      <c r="J269" s="230">
        <f>BK269</f>
        <v>0</v>
      </c>
      <c r="K269" s="216"/>
      <c r="L269" s="221"/>
      <c r="M269" s="222"/>
      <c r="N269" s="223"/>
      <c r="O269" s="223"/>
      <c r="P269" s="224">
        <f>SUM(P270:P272)</f>
        <v>0</v>
      </c>
      <c r="Q269" s="223"/>
      <c r="R269" s="224">
        <f>SUM(R270:R272)</f>
        <v>0</v>
      </c>
      <c r="S269" s="223"/>
      <c r="T269" s="225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6" t="s">
        <v>91</v>
      </c>
      <c r="AT269" s="227" t="s">
        <v>82</v>
      </c>
      <c r="AU269" s="227" t="s">
        <v>91</v>
      </c>
      <c r="AY269" s="226" t="s">
        <v>160</v>
      </c>
      <c r="BK269" s="228">
        <f>SUM(BK270:BK272)</f>
        <v>0</v>
      </c>
    </row>
    <row r="270" s="2" customFormat="1">
      <c r="A270" s="40"/>
      <c r="B270" s="41"/>
      <c r="C270" s="231" t="s">
        <v>330</v>
      </c>
      <c r="D270" s="231" t="s">
        <v>162</v>
      </c>
      <c r="E270" s="232" t="s">
        <v>331</v>
      </c>
      <c r="F270" s="233" t="s">
        <v>332</v>
      </c>
      <c r="G270" s="234" t="s">
        <v>276</v>
      </c>
      <c r="H270" s="235">
        <v>14.391</v>
      </c>
      <c r="I270" s="236"/>
      <c r="J270" s="237">
        <f>ROUND(I270*H270,2)</f>
        <v>0</v>
      </c>
      <c r="K270" s="233" t="s">
        <v>166</v>
      </c>
      <c r="L270" s="46"/>
      <c r="M270" s="238" t="s">
        <v>1</v>
      </c>
      <c r="N270" s="239" t="s">
        <v>48</v>
      </c>
      <c r="O270" s="93"/>
      <c r="P270" s="240">
        <f>O270*H270</f>
        <v>0</v>
      </c>
      <c r="Q270" s="240">
        <v>0</v>
      </c>
      <c r="R270" s="240">
        <f>Q270*H270</f>
        <v>0</v>
      </c>
      <c r="S270" s="240">
        <v>0</v>
      </c>
      <c r="T270" s="241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42" t="s">
        <v>167</v>
      </c>
      <c r="AT270" s="242" t="s">
        <v>162</v>
      </c>
      <c r="AU270" s="242" t="s">
        <v>93</v>
      </c>
      <c r="AY270" s="18" t="s">
        <v>160</v>
      </c>
      <c r="BE270" s="243">
        <f>IF(N270="základní",J270,0)</f>
        <v>0</v>
      </c>
      <c r="BF270" s="243">
        <f>IF(N270="snížená",J270,0)</f>
        <v>0</v>
      </c>
      <c r="BG270" s="243">
        <f>IF(N270="zákl. přenesená",J270,0)</f>
        <v>0</v>
      </c>
      <c r="BH270" s="243">
        <f>IF(N270="sníž. přenesená",J270,0)</f>
        <v>0</v>
      </c>
      <c r="BI270" s="243">
        <f>IF(N270="nulová",J270,0)</f>
        <v>0</v>
      </c>
      <c r="BJ270" s="18" t="s">
        <v>91</v>
      </c>
      <c r="BK270" s="243">
        <f>ROUND(I270*H270,2)</f>
        <v>0</v>
      </c>
      <c r="BL270" s="18" t="s">
        <v>167</v>
      </c>
      <c r="BM270" s="242" t="s">
        <v>333</v>
      </c>
    </row>
    <row r="271" s="2" customFormat="1">
      <c r="A271" s="40"/>
      <c r="B271" s="41"/>
      <c r="C271" s="231" t="s">
        <v>334</v>
      </c>
      <c r="D271" s="231" t="s">
        <v>162</v>
      </c>
      <c r="E271" s="232" t="s">
        <v>335</v>
      </c>
      <c r="F271" s="233" t="s">
        <v>336</v>
      </c>
      <c r="G271" s="234" t="s">
        <v>276</v>
      </c>
      <c r="H271" s="235">
        <v>129.51900000000001</v>
      </c>
      <c r="I271" s="236"/>
      <c r="J271" s="237">
        <f>ROUND(I271*H271,2)</f>
        <v>0</v>
      </c>
      <c r="K271" s="233" t="s">
        <v>166</v>
      </c>
      <c r="L271" s="46"/>
      <c r="M271" s="238" t="s">
        <v>1</v>
      </c>
      <c r="N271" s="239" t="s">
        <v>48</v>
      </c>
      <c r="O271" s="93"/>
      <c r="P271" s="240">
        <f>O271*H271</f>
        <v>0</v>
      </c>
      <c r="Q271" s="240">
        <v>0</v>
      </c>
      <c r="R271" s="240">
        <f>Q271*H271</f>
        <v>0</v>
      </c>
      <c r="S271" s="240">
        <v>0</v>
      </c>
      <c r="T271" s="241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42" t="s">
        <v>167</v>
      </c>
      <c r="AT271" s="242" t="s">
        <v>162</v>
      </c>
      <c r="AU271" s="242" t="s">
        <v>93</v>
      </c>
      <c r="AY271" s="18" t="s">
        <v>160</v>
      </c>
      <c r="BE271" s="243">
        <f>IF(N271="základní",J271,0)</f>
        <v>0</v>
      </c>
      <c r="BF271" s="243">
        <f>IF(N271="snížená",J271,0)</f>
        <v>0</v>
      </c>
      <c r="BG271" s="243">
        <f>IF(N271="zákl. přenesená",J271,0)</f>
        <v>0</v>
      </c>
      <c r="BH271" s="243">
        <f>IF(N271="sníž. přenesená",J271,0)</f>
        <v>0</v>
      </c>
      <c r="BI271" s="243">
        <f>IF(N271="nulová",J271,0)</f>
        <v>0</v>
      </c>
      <c r="BJ271" s="18" t="s">
        <v>91</v>
      </c>
      <c r="BK271" s="243">
        <f>ROUND(I271*H271,2)</f>
        <v>0</v>
      </c>
      <c r="BL271" s="18" t="s">
        <v>167</v>
      </c>
      <c r="BM271" s="242" t="s">
        <v>337</v>
      </c>
    </row>
    <row r="272" s="14" customFormat="1">
      <c r="A272" s="14"/>
      <c r="B272" s="255"/>
      <c r="C272" s="256"/>
      <c r="D272" s="246" t="s">
        <v>169</v>
      </c>
      <c r="E272" s="256"/>
      <c r="F272" s="258" t="s">
        <v>338</v>
      </c>
      <c r="G272" s="256"/>
      <c r="H272" s="259">
        <v>129.51900000000001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5" t="s">
        <v>169</v>
      </c>
      <c r="AU272" s="265" t="s">
        <v>93</v>
      </c>
      <c r="AV272" s="14" t="s">
        <v>93</v>
      </c>
      <c r="AW272" s="14" t="s">
        <v>4</v>
      </c>
      <c r="AX272" s="14" t="s">
        <v>91</v>
      </c>
      <c r="AY272" s="265" t="s">
        <v>160</v>
      </c>
    </row>
    <row r="273" s="12" customFormat="1" ht="22.8" customHeight="1">
      <c r="A273" s="12"/>
      <c r="B273" s="215"/>
      <c r="C273" s="216"/>
      <c r="D273" s="217" t="s">
        <v>82</v>
      </c>
      <c r="E273" s="229" t="s">
        <v>339</v>
      </c>
      <c r="F273" s="229" t="s">
        <v>340</v>
      </c>
      <c r="G273" s="216"/>
      <c r="H273" s="216"/>
      <c r="I273" s="219"/>
      <c r="J273" s="230">
        <f>BK273</f>
        <v>0</v>
      </c>
      <c r="K273" s="216"/>
      <c r="L273" s="221"/>
      <c r="M273" s="222"/>
      <c r="N273" s="223"/>
      <c r="O273" s="223"/>
      <c r="P273" s="224">
        <f>P274</f>
        <v>0</v>
      </c>
      <c r="Q273" s="223"/>
      <c r="R273" s="224">
        <f>R274</f>
        <v>0</v>
      </c>
      <c r="S273" s="223"/>
      <c r="T273" s="225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6" t="s">
        <v>91</v>
      </c>
      <c r="AT273" s="227" t="s">
        <v>82</v>
      </c>
      <c r="AU273" s="227" t="s">
        <v>91</v>
      </c>
      <c r="AY273" s="226" t="s">
        <v>160</v>
      </c>
      <c r="BK273" s="228">
        <f>BK274</f>
        <v>0</v>
      </c>
    </row>
    <row r="274" s="2" customFormat="1" ht="16.5" customHeight="1">
      <c r="A274" s="40"/>
      <c r="B274" s="41"/>
      <c r="C274" s="231" t="s">
        <v>341</v>
      </c>
      <c r="D274" s="231" t="s">
        <v>162</v>
      </c>
      <c r="E274" s="232" t="s">
        <v>342</v>
      </c>
      <c r="F274" s="233" t="s">
        <v>343</v>
      </c>
      <c r="G274" s="234" t="s">
        <v>276</v>
      </c>
      <c r="H274" s="235">
        <v>5.4640000000000004</v>
      </c>
      <c r="I274" s="236"/>
      <c r="J274" s="237">
        <f>ROUND(I274*H274,2)</f>
        <v>0</v>
      </c>
      <c r="K274" s="233" t="s">
        <v>166</v>
      </c>
      <c r="L274" s="46"/>
      <c r="M274" s="238" t="s">
        <v>1</v>
      </c>
      <c r="N274" s="239" t="s">
        <v>48</v>
      </c>
      <c r="O274" s="93"/>
      <c r="P274" s="240">
        <f>O274*H274</f>
        <v>0</v>
      </c>
      <c r="Q274" s="240">
        <v>0</v>
      </c>
      <c r="R274" s="240">
        <f>Q274*H274</f>
        <v>0</v>
      </c>
      <c r="S274" s="240">
        <v>0</v>
      </c>
      <c r="T274" s="241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42" t="s">
        <v>167</v>
      </c>
      <c r="AT274" s="242" t="s">
        <v>162</v>
      </c>
      <c r="AU274" s="242" t="s">
        <v>93</v>
      </c>
      <c r="AY274" s="18" t="s">
        <v>160</v>
      </c>
      <c r="BE274" s="243">
        <f>IF(N274="základní",J274,0)</f>
        <v>0</v>
      </c>
      <c r="BF274" s="243">
        <f>IF(N274="snížená",J274,0)</f>
        <v>0</v>
      </c>
      <c r="BG274" s="243">
        <f>IF(N274="zákl. přenesená",J274,0)</f>
        <v>0</v>
      </c>
      <c r="BH274" s="243">
        <f>IF(N274="sníž. přenesená",J274,0)</f>
        <v>0</v>
      </c>
      <c r="BI274" s="243">
        <f>IF(N274="nulová",J274,0)</f>
        <v>0</v>
      </c>
      <c r="BJ274" s="18" t="s">
        <v>91</v>
      </c>
      <c r="BK274" s="243">
        <f>ROUND(I274*H274,2)</f>
        <v>0</v>
      </c>
      <c r="BL274" s="18" t="s">
        <v>167</v>
      </c>
      <c r="BM274" s="242" t="s">
        <v>344</v>
      </c>
    </row>
    <row r="275" s="12" customFormat="1" ht="25.92" customHeight="1">
      <c r="A275" s="12"/>
      <c r="B275" s="215"/>
      <c r="C275" s="216"/>
      <c r="D275" s="217" t="s">
        <v>82</v>
      </c>
      <c r="E275" s="218" t="s">
        <v>345</v>
      </c>
      <c r="F275" s="218" t="s">
        <v>346</v>
      </c>
      <c r="G275" s="216"/>
      <c r="H275" s="216"/>
      <c r="I275" s="219"/>
      <c r="J275" s="220">
        <f>BK275</f>
        <v>0</v>
      </c>
      <c r="K275" s="216"/>
      <c r="L275" s="221"/>
      <c r="M275" s="222"/>
      <c r="N275" s="223"/>
      <c r="O275" s="223"/>
      <c r="P275" s="224">
        <f>P276</f>
        <v>0</v>
      </c>
      <c r="Q275" s="223"/>
      <c r="R275" s="224">
        <f>R276</f>
        <v>0.0038500000000000006</v>
      </c>
      <c r="S275" s="223"/>
      <c r="T275" s="225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6" t="s">
        <v>93</v>
      </c>
      <c r="AT275" s="227" t="s">
        <v>82</v>
      </c>
      <c r="AU275" s="227" t="s">
        <v>83</v>
      </c>
      <c r="AY275" s="226" t="s">
        <v>160</v>
      </c>
      <c r="BK275" s="228">
        <f>BK276</f>
        <v>0</v>
      </c>
    </row>
    <row r="276" s="12" customFormat="1" ht="22.8" customHeight="1">
      <c r="A276" s="12"/>
      <c r="B276" s="215"/>
      <c r="C276" s="216"/>
      <c r="D276" s="217" t="s">
        <v>82</v>
      </c>
      <c r="E276" s="229" t="s">
        <v>347</v>
      </c>
      <c r="F276" s="229" t="s">
        <v>348</v>
      </c>
      <c r="G276" s="216"/>
      <c r="H276" s="216"/>
      <c r="I276" s="219"/>
      <c r="J276" s="230">
        <f>BK276</f>
        <v>0</v>
      </c>
      <c r="K276" s="216"/>
      <c r="L276" s="221"/>
      <c r="M276" s="222"/>
      <c r="N276" s="223"/>
      <c r="O276" s="223"/>
      <c r="P276" s="224">
        <f>SUM(P277:P285)</f>
        <v>0</v>
      </c>
      <c r="Q276" s="223"/>
      <c r="R276" s="224">
        <f>SUM(R277:R285)</f>
        <v>0.0038500000000000006</v>
      </c>
      <c r="S276" s="223"/>
      <c r="T276" s="225">
        <f>SUM(T277:T285)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6" t="s">
        <v>93</v>
      </c>
      <c r="AT276" s="227" t="s">
        <v>82</v>
      </c>
      <c r="AU276" s="227" t="s">
        <v>91</v>
      </c>
      <c r="AY276" s="226" t="s">
        <v>160</v>
      </c>
      <c r="BK276" s="228">
        <f>SUM(BK277:BK285)</f>
        <v>0</v>
      </c>
    </row>
    <row r="277" s="2" customFormat="1">
      <c r="A277" s="40"/>
      <c r="B277" s="41"/>
      <c r="C277" s="231" t="s">
        <v>349</v>
      </c>
      <c r="D277" s="231" t="s">
        <v>162</v>
      </c>
      <c r="E277" s="232" t="s">
        <v>350</v>
      </c>
      <c r="F277" s="233" t="s">
        <v>351</v>
      </c>
      <c r="G277" s="234" t="s">
        <v>182</v>
      </c>
      <c r="H277" s="235">
        <v>2.0950000000000002</v>
      </c>
      <c r="I277" s="236"/>
      <c r="J277" s="237">
        <f>ROUND(I277*H277,2)</f>
        <v>0</v>
      </c>
      <c r="K277" s="233" t="s">
        <v>166</v>
      </c>
      <c r="L277" s="46"/>
      <c r="M277" s="238" t="s">
        <v>1</v>
      </c>
      <c r="N277" s="239" t="s">
        <v>48</v>
      </c>
      <c r="O277" s="93"/>
      <c r="P277" s="240">
        <f>O277*H277</f>
        <v>0</v>
      </c>
      <c r="Q277" s="240">
        <v>0</v>
      </c>
      <c r="R277" s="240">
        <f>Q277*H277</f>
        <v>0</v>
      </c>
      <c r="S277" s="240">
        <v>0</v>
      </c>
      <c r="T277" s="241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42" t="s">
        <v>288</v>
      </c>
      <c r="AT277" s="242" t="s">
        <v>162</v>
      </c>
      <c r="AU277" s="242" t="s">
        <v>93</v>
      </c>
      <c r="AY277" s="18" t="s">
        <v>160</v>
      </c>
      <c r="BE277" s="243">
        <f>IF(N277="základní",J277,0)</f>
        <v>0</v>
      </c>
      <c r="BF277" s="243">
        <f>IF(N277="snížená",J277,0)</f>
        <v>0</v>
      </c>
      <c r="BG277" s="243">
        <f>IF(N277="zákl. přenesená",J277,0)</f>
        <v>0</v>
      </c>
      <c r="BH277" s="243">
        <f>IF(N277="sníž. přenesená",J277,0)</f>
        <v>0</v>
      </c>
      <c r="BI277" s="243">
        <f>IF(N277="nulová",J277,0)</f>
        <v>0</v>
      </c>
      <c r="BJ277" s="18" t="s">
        <v>91</v>
      </c>
      <c r="BK277" s="243">
        <f>ROUND(I277*H277,2)</f>
        <v>0</v>
      </c>
      <c r="BL277" s="18" t="s">
        <v>288</v>
      </c>
      <c r="BM277" s="242" t="s">
        <v>352</v>
      </c>
    </row>
    <row r="278" s="13" customFormat="1">
      <c r="A278" s="13"/>
      <c r="B278" s="244"/>
      <c r="C278" s="245"/>
      <c r="D278" s="246" t="s">
        <v>169</v>
      </c>
      <c r="E278" s="247" t="s">
        <v>1</v>
      </c>
      <c r="F278" s="248" t="s">
        <v>191</v>
      </c>
      <c r="G278" s="245"/>
      <c r="H278" s="247" t="s">
        <v>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4" t="s">
        <v>169</v>
      </c>
      <c r="AU278" s="254" t="s">
        <v>93</v>
      </c>
      <c r="AV278" s="13" t="s">
        <v>91</v>
      </c>
      <c r="AW278" s="13" t="s">
        <v>38</v>
      </c>
      <c r="AX278" s="13" t="s">
        <v>83</v>
      </c>
      <c r="AY278" s="254" t="s">
        <v>160</v>
      </c>
    </row>
    <row r="279" s="13" customFormat="1">
      <c r="A279" s="13"/>
      <c r="B279" s="244"/>
      <c r="C279" s="245"/>
      <c r="D279" s="246" t="s">
        <v>169</v>
      </c>
      <c r="E279" s="247" t="s">
        <v>1</v>
      </c>
      <c r="F279" s="248" t="s">
        <v>353</v>
      </c>
      <c r="G279" s="245"/>
      <c r="H279" s="247" t="s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169</v>
      </c>
      <c r="AU279" s="254" t="s">
        <v>93</v>
      </c>
      <c r="AV279" s="13" t="s">
        <v>91</v>
      </c>
      <c r="AW279" s="13" t="s">
        <v>38</v>
      </c>
      <c r="AX279" s="13" t="s">
        <v>83</v>
      </c>
      <c r="AY279" s="254" t="s">
        <v>160</v>
      </c>
    </row>
    <row r="280" s="14" customFormat="1">
      <c r="A280" s="14"/>
      <c r="B280" s="255"/>
      <c r="C280" s="256"/>
      <c r="D280" s="246" t="s">
        <v>169</v>
      </c>
      <c r="E280" s="257" t="s">
        <v>1</v>
      </c>
      <c r="F280" s="258" t="s">
        <v>354</v>
      </c>
      <c r="G280" s="256"/>
      <c r="H280" s="259">
        <v>0.71999999999999997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169</v>
      </c>
      <c r="AU280" s="265" t="s">
        <v>93</v>
      </c>
      <c r="AV280" s="14" t="s">
        <v>93</v>
      </c>
      <c r="AW280" s="14" t="s">
        <v>38</v>
      </c>
      <c r="AX280" s="14" t="s">
        <v>83</v>
      </c>
      <c r="AY280" s="265" t="s">
        <v>160</v>
      </c>
    </row>
    <row r="281" s="14" customFormat="1">
      <c r="A281" s="14"/>
      <c r="B281" s="255"/>
      <c r="C281" s="256"/>
      <c r="D281" s="246" t="s">
        <v>169</v>
      </c>
      <c r="E281" s="257" t="s">
        <v>1</v>
      </c>
      <c r="F281" s="258" t="s">
        <v>355</v>
      </c>
      <c r="G281" s="256"/>
      <c r="H281" s="259">
        <v>1.375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169</v>
      </c>
      <c r="AU281" s="265" t="s">
        <v>93</v>
      </c>
      <c r="AV281" s="14" t="s">
        <v>93</v>
      </c>
      <c r="AW281" s="14" t="s">
        <v>38</v>
      </c>
      <c r="AX281" s="14" t="s">
        <v>83</v>
      </c>
      <c r="AY281" s="265" t="s">
        <v>160</v>
      </c>
    </row>
    <row r="282" s="15" customFormat="1">
      <c r="A282" s="15"/>
      <c r="B282" s="266"/>
      <c r="C282" s="267"/>
      <c r="D282" s="246" t="s">
        <v>169</v>
      </c>
      <c r="E282" s="268" t="s">
        <v>1</v>
      </c>
      <c r="F282" s="269" t="s">
        <v>171</v>
      </c>
      <c r="G282" s="267"/>
      <c r="H282" s="270">
        <v>2.0950000000000002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6" t="s">
        <v>169</v>
      </c>
      <c r="AU282" s="276" t="s">
        <v>93</v>
      </c>
      <c r="AV282" s="15" t="s">
        <v>167</v>
      </c>
      <c r="AW282" s="15" t="s">
        <v>38</v>
      </c>
      <c r="AX282" s="15" t="s">
        <v>91</v>
      </c>
      <c r="AY282" s="276" t="s">
        <v>160</v>
      </c>
    </row>
    <row r="283" s="2" customFormat="1">
      <c r="A283" s="40"/>
      <c r="B283" s="41"/>
      <c r="C283" s="288" t="s">
        <v>356</v>
      </c>
      <c r="D283" s="288" t="s">
        <v>357</v>
      </c>
      <c r="E283" s="289" t="s">
        <v>358</v>
      </c>
      <c r="F283" s="290" t="s">
        <v>359</v>
      </c>
      <c r="G283" s="291" t="s">
        <v>182</v>
      </c>
      <c r="H283" s="292">
        <v>2.2000000000000002</v>
      </c>
      <c r="I283" s="293"/>
      <c r="J283" s="294">
        <f>ROUND(I283*H283,2)</f>
        <v>0</v>
      </c>
      <c r="K283" s="290" t="s">
        <v>166</v>
      </c>
      <c r="L283" s="295"/>
      <c r="M283" s="296" t="s">
        <v>1</v>
      </c>
      <c r="N283" s="297" t="s">
        <v>48</v>
      </c>
      <c r="O283" s="93"/>
      <c r="P283" s="240">
        <f>O283*H283</f>
        <v>0</v>
      </c>
      <c r="Q283" s="240">
        <v>0.00175</v>
      </c>
      <c r="R283" s="240">
        <f>Q283*H283</f>
        <v>0.0038500000000000006</v>
      </c>
      <c r="S283" s="240">
        <v>0</v>
      </c>
      <c r="T283" s="241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42" t="s">
        <v>360</v>
      </c>
      <c r="AT283" s="242" t="s">
        <v>357</v>
      </c>
      <c r="AU283" s="242" t="s">
        <v>93</v>
      </c>
      <c r="AY283" s="18" t="s">
        <v>160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8" t="s">
        <v>91</v>
      </c>
      <c r="BK283" s="243">
        <f>ROUND(I283*H283,2)</f>
        <v>0</v>
      </c>
      <c r="BL283" s="18" t="s">
        <v>288</v>
      </c>
      <c r="BM283" s="242" t="s">
        <v>361</v>
      </c>
    </row>
    <row r="284" s="14" customFormat="1">
      <c r="A284" s="14"/>
      <c r="B284" s="255"/>
      <c r="C284" s="256"/>
      <c r="D284" s="246" t="s">
        <v>169</v>
      </c>
      <c r="E284" s="256"/>
      <c r="F284" s="258" t="s">
        <v>362</v>
      </c>
      <c r="G284" s="256"/>
      <c r="H284" s="259">
        <v>2.2000000000000002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169</v>
      </c>
      <c r="AU284" s="265" t="s">
        <v>93</v>
      </c>
      <c r="AV284" s="14" t="s">
        <v>93</v>
      </c>
      <c r="AW284" s="14" t="s">
        <v>4</v>
      </c>
      <c r="AX284" s="14" t="s">
        <v>91</v>
      </c>
      <c r="AY284" s="265" t="s">
        <v>160</v>
      </c>
    </row>
    <row r="285" s="2" customFormat="1">
      <c r="A285" s="40"/>
      <c r="B285" s="41"/>
      <c r="C285" s="231" t="s">
        <v>363</v>
      </c>
      <c r="D285" s="231" t="s">
        <v>162</v>
      </c>
      <c r="E285" s="232" t="s">
        <v>364</v>
      </c>
      <c r="F285" s="233" t="s">
        <v>365</v>
      </c>
      <c r="G285" s="234" t="s">
        <v>276</v>
      </c>
      <c r="H285" s="235">
        <v>0.0040000000000000001</v>
      </c>
      <c r="I285" s="236"/>
      <c r="J285" s="237">
        <f>ROUND(I285*H285,2)</f>
        <v>0</v>
      </c>
      <c r="K285" s="233" t="s">
        <v>166</v>
      </c>
      <c r="L285" s="46"/>
      <c r="M285" s="238" t="s">
        <v>1</v>
      </c>
      <c r="N285" s="239" t="s">
        <v>48</v>
      </c>
      <c r="O285" s="93"/>
      <c r="P285" s="240">
        <f>O285*H285</f>
        <v>0</v>
      </c>
      <c r="Q285" s="240">
        <v>0</v>
      </c>
      <c r="R285" s="240">
        <f>Q285*H285</f>
        <v>0</v>
      </c>
      <c r="S285" s="240">
        <v>0</v>
      </c>
      <c r="T285" s="241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2" t="s">
        <v>288</v>
      </c>
      <c r="AT285" s="242" t="s">
        <v>162</v>
      </c>
      <c r="AU285" s="242" t="s">
        <v>93</v>
      </c>
      <c r="AY285" s="18" t="s">
        <v>160</v>
      </c>
      <c r="BE285" s="243">
        <f>IF(N285="základní",J285,0)</f>
        <v>0</v>
      </c>
      <c r="BF285" s="243">
        <f>IF(N285="snížená",J285,0)</f>
        <v>0</v>
      </c>
      <c r="BG285" s="243">
        <f>IF(N285="zákl. přenesená",J285,0)</f>
        <v>0</v>
      </c>
      <c r="BH285" s="243">
        <f>IF(N285="sníž. přenesená",J285,0)</f>
        <v>0</v>
      </c>
      <c r="BI285" s="243">
        <f>IF(N285="nulová",J285,0)</f>
        <v>0</v>
      </c>
      <c r="BJ285" s="18" t="s">
        <v>91</v>
      </c>
      <c r="BK285" s="243">
        <f>ROUND(I285*H285,2)</f>
        <v>0</v>
      </c>
      <c r="BL285" s="18" t="s">
        <v>288</v>
      </c>
      <c r="BM285" s="242" t="s">
        <v>366</v>
      </c>
    </row>
    <row r="286" s="12" customFormat="1" ht="25.92" customHeight="1">
      <c r="A286" s="12"/>
      <c r="B286" s="215"/>
      <c r="C286" s="216"/>
      <c r="D286" s="217" t="s">
        <v>82</v>
      </c>
      <c r="E286" s="218" t="s">
        <v>367</v>
      </c>
      <c r="F286" s="218" t="s">
        <v>368</v>
      </c>
      <c r="G286" s="216"/>
      <c r="H286" s="216"/>
      <c r="I286" s="219"/>
      <c r="J286" s="220">
        <f>BK286</f>
        <v>0</v>
      </c>
      <c r="K286" s="216"/>
      <c r="L286" s="221"/>
      <c r="M286" s="222"/>
      <c r="N286" s="223"/>
      <c r="O286" s="223"/>
      <c r="P286" s="224">
        <f>SUM(P287:P293)</f>
        <v>0</v>
      </c>
      <c r="Q286" s="223"/>
      <c r="R286" s="224">
        <f>SUM(R287:R293)</f>
        <v>0</v>
      </c>
      <c r="S286" s="223"/>
      <c r="T286" s="225">
        <f>SUM(T287:T293)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6" t="s">
        <v>167</v>
      </c>
      <c r="AT286" s="227" t="s">
        <v>82</v>
      </c>
      <c r="AU286" s="227" t="s">
        <v>83</v>
      </c>
      <c r="AY286" s="226" t="s">
        <v>160</v>
      </c>
      <c r="BK286" s="228">
        <f>SUM(BK287:BK293)</f>
        <v>0</v>
      </c>
    </row>
    <row r="287" s="2" customFormat="1">
      <c r="A287" s="40"/>
      <c r="B287" s="41"/>
      <c r="C287" s="231" t="s">
        <v>369</v>
      </c>
      <c r="D287" s="231" t="s">
        <v>162</v>
      </c>
      <c r="E287" s="232" t="s">
        <v>370</v>
      </c>
      <c r="F287" s="233" t="s">
        <v>371</v>
      </c>
      <c r="G287" s="234" t="s">
        <v>276</v>
      </c>
      <c r="H287" s="235">
        <v>264.94499999999999</v>
      </c>
      <c r="I287" s="236"/>
      <c r="J287" s="237">
        <f>ROUND(I287*H287,2)</f>
        <v>0</v>
      </c>
      <c r="K287" s="233" t="s">
        <v>166</v>
      </c>
      <c r="L287" s="46"/>
      <c r="M287" s="238" t="s">
        <v>1</v>
      </c>
      <c r="N287" s="239" t="s">
        <v>48</v>
      </c>
      <c r="O287" s="93"/>
      <c r="P287" s="240">
        <f>O287*H287</f>
        <v>0</v>
      </c>
      <c r="Q287" s="240">
        <v>0</v>
      </c>
      <c r="R287" s="240">
        <f>Q287*H287</f>
        <v>0</v>
      </c>
      <c r="S287" s="240">
        <v>0</v>
      </c>
      <c r="T287" s="241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42" t="s">
        <v>372</v>
      </c>
      <c r="AT287" s="242" t="s">
        <v>162</v>
      </c>
      <c r="AU287" s="242" t="s">
        <v>91</v>
      </c>
      <c r="AY287" s="18" t="s">
        <v>160</v>
      </c>
      <c r="BE287" s="243">
        <f>IF(N287="základní",J287,0)</f>
        <v>0</v>
      </c>
      <c r="BF287" s="243">
        <f>IF(N287="snížená",J287,0)</f>
        <v>0</v>
      </c>
      <c r="BG287" s="243">
        <f>IF(N287="zákl. přenesená",J287,0)</f>
        <v>0</v>
      </c>
      <c r="BH287" s="243">
        <f>IF(N287="sníž. přenesená",J287,0)</f>
        <v>0</v>
      </c>
      <c r="BI287" s="243">
        <f>IF(N287="nulová",J287,0)</f>
        <v>0</v>
      </c>
      <c r="BJ287" s="18" t="s">
        <v>91</v>
      </c>
      <c r="BK287" s="243">
        <f>ROUND(I287*H287,2)</f>
        <v>0</v>
      </c>
      <c r="BL287" s="18" t="s">
        <v>372</v>
      </c>
      <c r="BM287" s="242" t="s">
        <v>373</v>
      </c>
    </row>
    <row r="288" s="13" customFormat="1">
      <c r="A288" s="13"/>
      <c r="B288" s="244"/>
      <c r="C288" s="245"/>
      <c r="D288" s="246" t="s">
        <v>169</v>
      </c>
      <c r="E288" s="247" t="s">
        <v>1</v>
      </c>
      <c r="F288" s="248" t="s">
        <v>191</v>
      </c>
      <c r="G288" s="245"/>
      <c r="H288" s="247" t="s">
        <v>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169</v>
      </c>
      <c r="AU288" s="254" t="s">
        <v>91</v>
      </c>
      <c r="AV288" s="13" t="s">
        <v>91</v>
      </c>
      <c r="AW288" s="13" t="s">
        <v>38</v>
      </c>
      <c r="AX288" s="13" t="s">
        <v>83</v>
      </c>
      <c r="AY288" s="254" t="s">
        <v>160</v>
      </c>
    </row>
    <row r="289" s="13" customFormat="1">
      <c r="A289" s="13"/>
      <c r="B289" s="244"/>
      <c r="C289" s="245"/>
      <c r="D289" s="246" t="s">
        <v>169</v>
      </c>
      <c r="E289" s="247" t="s">
        <v>1</v>
      </c>
      <c r="F289" s="248" t="s">
        <v>374</v>
      </c>
      <c r="G289" s="245"/>
      <c r="H289" s="247" t="s">
        <v>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169</v>
      </c>
      <c r="AU289" s="254" t="s">
        <v>91</v>
      </c>
      <c r="AV289" s="13" t="s">
        <v>91</v>
      </c>
      <c r="AW289" s="13" t="s">
        <v>38</v>
      </c>
      <c r="AX289" s="13" t="s">
        <v>83</v>
      </c>
      <c r="AY289" s="254" t="s">
        <v>160</v>
      </c>
    </row>
    <row r="290" s="14" customFormat="1">
      <c r="A290" s="14"/>
      <c r="B290" s="255"/>
      <c r="C290" s="256"/>
      <c r="D290" s="246" t="s">
        <v>169</v>
      </c>
      <c r="E290" s="257" t="s">
        <v>1</v>
      </c>
      <c r="F290" s="258" t="s">
        <v>375</v>
      </c>
      <c r="G290" s="256"/>
      <c r="H290" s="259">
        <v>155.84999999999999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169</v>
      </c>
      <c r="AU290" s="265" t="s">
        <v>91</v>
      </c>
      <c r="AV290" s="14" t="s">
        <v>93</v>
      </c>
      <c r="AW290" s="14" t="s">
        <v>38</v>
      </c>
      <c r="AX290" s="14" t="s">
        <v>83</v>
      </c>
      <c r="AY290" s="265" t="s">
        <v>160</v>
      </c>
    </row>
    <row r="291" s="15" customFormat="1">
      <c r="A291" s="15"/>
      <c r="B291" s="266"/>
      <c r="C291" s="267"/>
      <c r="D291" s="246" t="s">
        <v>169</v>
      </c>
      <c r="E291" s="268" t="s">
        <v>1</v>
      </c>
      <c r="F291" s="269" t="s">
        <v>171</v>
      </c>
      <c r="G291" s="267"/>
      <c r="H291" s="270">
        <v>155.84999999999999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6" t="s">
        <v>169</v>
      </c>
      <c r="AU291" s="276" t="s">
        <v>91</v>
      </c>
      <c r="AV291" s="15" t="s">
        <v>167</v>
      </c>
      <c r="AW291" s="15" t="s">
        <v>38</v>
      </c>
      <c r="AX291" s="15" t="s">
        <v>91</v>
      </c>
      <c r="AY291" s="276" t="s">
        <v>160</v>
      </c>
    </row>
    <row r="292" s="14" customFormat="1">
      <c r="A292" s="14"/>
      <c r="B292" s="255"/>
      <c r="C292" s="256"/>
      <c r="D292" s="246" t="s">
        <v>169</v>
      </c>
      <c r="E292" s="256"/>
      <c r="F292" s="258" t="s">
        <v>376</v>
      </c>
      <c r="G292" s="256"/>
      <c r="H292" s="259">
        <v>264.94499999999999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169</v>
      </c>
      <c r="AU292" s="265" t="s">
        <v>91</v>
      </c>
      <c r="AV292" s="14" t="s">
        <v>93</v>
      </c>
      <c r="AW292" s="14" t="s">
        <v>4</v>
      </c>
      <c r="AX292" s="14" t="s">
        <v>91</v>
      </c>
      <c r="AY292" s="265" t="s">
        <v>160</v>
      </c>
    </row>
    <row r="293" s="2" customFormat="1" ht="33" customHeight="1">
      <c r="A293" s="40"/>
      <c r="B293" s="41"/>
      <c r="C293" s="231" t="s">
        <v>377</v>
      </c>
      <c r="D293" s="231" t="s">
        <v>162</v>
      </c>
      <c r="E293" s="232" t="s">
        <v>378</v>
      </c>
      <c r="F293" s="233" t="s">
        <v>379</v>
      </c>
      <c r="G293" s="234" t="s">
        <v>276</v>
      </c>
      <c r="H293" s="235">
        <v>14.391</v>
      </c>
      <c r="I293" s="236"/>
      <c r="J293" s="237">
        <f>ROUND(I293*H293,2)</f>
        <v>0</v>
      </c>
      <c r="K293" s="233" t="s">
        <v>166</v>
      </c>
      <c r="L293" s="46"/>
      <c r="M293" s="298" t="s">
        <v>1</v>
      </c>
      <c r="N293" s="299" t="s">
        <v>48</v>
      </c>
      <c r="O293" s="300"/>
      <c r="P293" s="301">
        <f>O293*H293</f>
        <v>0</v>
      </c>
      <c r="Q293" s="301">
        <v>0</v>
      </c>
      <c r="R293" s="301">
        <f>Q293*H293</f>
        <v>0</v>
      </c>
      <c r="S293" s="301">
        <v>0</v>
      </c>
      <c r="T293" s="302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42" t="s">
        <v>372</v>
      </c>
      <c r="AT293" s="242" t="s">
        <v>162</v>
      </c>
      <c r="AU293" s="242" t="s">
        <v>91</v>
      </c>
      <c r="AY293" s="18" t="s">
        <v>160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8" t="s">
        <v>91</v>
      </c>
      <c r="BK293" s="243">
        <f>ROUND(I293*H293,2)</f>
        <v>0</v>
      </c>
      <c r="BL293" s="18" t="s">
        <v>372</v>
      </c>
      <c r="BM293" s="242" t="s">
        <v>380</v>
      </c>
    </row>
    <row r="294" s="2" customFormat="1" ht="6.96" customHeight="1">
      <c r="A294" s="40"/>
      <c r="B294" s="68"/>
      <c r="C294" s="69"/>
      <c r="D294" s="69"/>
      <c r="E294" s="69"/>
      <c r="F294" s="69"/>
      <c r="G294" s="69"/>
      <c r="H294" s="69"/>
      <c r="I294" s="69"/>
      <c r="J294" s="69"/>
      <c r="K294" s="69"/>
      <c r="L294" s="46"/>
      <c r="M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</row>
  </sheetData>
  <sheetProtection sheet="1" autoFilter="0" formatColumns="0" formatRows="0" objects="1" scenarios="1" spinCount="100000" saltValue="1VexJw2gSm65ByHiaJQiZP+nb0ZnTP791TdYNALDFNlBDy5++hm8F04Zr3go2g9eUeqEbBDDgVXR8Oxt9yyctg==" hashValue="e3+OwGkvDYLsHwk2uanJvbJYGOeqqQ2Pi0gwx8mKyVtHpVCb1xZ9966ghLcQBodw2hxlcoFs2E9XcZK68KD7QQ==" algorithmName="SHA-512" password="CC35"/>
  <autoFilter ref="C124:K293"/>
  <mergeCells count="9">
    <mergeCell ref="E7:H7"/>
    <mergeCell ref="E9:H9"/>
    <mergeCell ref="E18:H18"/>
    <mergeCell ref="E27:H27"/>
    <mergeCell ref="E84:H84"/>
    <mergeCell ref="E86:H86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1" customFormat="1" ht="12" customHeight="1">
      <c r="B8" s="21"/>
      <c r="D8" s="153" t="s">
        <v>128</v>
      </c>
      <c r="L8" s="21"/>
    </row>
    <row r="9" s="2" customFormat="1" ht="16.5" customHeight="1">
      <c r="A9" s="40"/>
      <c r="B9" s="46"/>
      <c r="C9" s="40"/>
      <c r="D9" s="40"/>
      <c r="E9" s="154" t="s">
        <v>381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382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5" t="s">
        <v>383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4" t="s">
        <v>19</v>
      </c>
      <c r="G13" s="40"/>
      <c r="H13" s="40"/>
      <c r="I13" s="153" t="s">
        <v>20</v>
      </c>
      <c r="J13" s="144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4" t="s">
        <v>23</v>
      </c>
      <c r="G14" s="40"/>
      <c r="H14" s="40"/>
      <c r="I14" s="153" t="s">
        <v>24</v>
      </c>
      <c r="J14" s="156" t="str">
        <f>'Rekapitulace stavby'!AN8</f>
        <v>11. 3. 2021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4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4" t="s">
        <v>32</v>
      </c>
      <c r="F17" s="40"/>
      <c r="G17" s="40"/>
      <c r="H17" s="40"/>
      <c r="I17" s="153" t="s">
        <v>33</v>
      </c>
      <c r="J17" s="144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4"/>
      <c r="G20" s="144"/>
      <c r="H20" s="144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4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4" t="s">
        <v>37</v>
      </c>
      <c r="F23" s="40"/>
      <c r="G23" s="40"/>
      <c r="H23" s="40"/>
      <c r="I23" s="153" t="s">
        <v>33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4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4" t="s">
        <v>40</v>
      </c>
      <c r="F26" s="40"/>
      <c r="G26" s="40"/>
      <c r="H26" s="40"/>
      <c r="I26" s="153" t="s">
        <v>33</v>
      </c>
      <c r="J26" s="144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4" t="s">
        <v>43</v>
      </c>
      <c r="E32" s="40"/>
      <c r="F32" s="40"/>
      <c r="G32" s="40"/>
      <c r="H32" s="40"/>
      <c r="I32" s="40"/>
      <c r="J32" s="165">
        <f>ROUND(J132,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3"/>
      <c r="E33" s="163"/>
      <c r="F33" s="163"/>
      <c r="G33" s="163"/>
      <c r="H33" s="163"/>
      <c r="I33" s="163"/>
      <c r="J33" s="163"/>
      <c r="K33" s="163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6" t="s">
        <v>45</v>
      </c>
      <c r="G34" s="40"/>
      <c r="H34" s="40"/>
      <c r="I34" s="166" t="s">
        <v>44</v>
      </c>
      <c r="J34" s="166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47</v>
      </c>
      <c r="E35" s="153" t="s">
        <v>48</v>
      </c>
      <c r="F35" s="168">
        <f>ROUND((SUM(BE132:BE872)),  2)</f>
        <v>0</v>
      </c>
      <c r="G35" s="40"/>
      <c r="H35" s="40"/>
      <c r="I35" s="169">
        <v>0.20999999999999999</v>
      </c>
      <c r="J35" s="168">
        <f>ROUND(((SUM(BE132:BE872))*I35),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8">
        <f>ROUND((SUM(BF132:BF872)),  2)</f>
        <v>0</v>
      </c>
      <c r="G36" s="40"/>
      <c r="H36" s="40"/>
      <c r="I36" s="169">
        <v>0.14999999999999999</v>
      </c>
      <c r="J36" s="168">
        <f>ROUND(((SUM(BF132:BF872))*I36),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8">
        <f>ROUND((SUM(BG132:BG872)),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8">
        <f>ROUND((SUM(BH132:BH872)),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8">
        <f>ROUND((SUM(BI132:BI872)),  2)</f>
        <v>0</v>
      </c>
      <c r="G39" s="40"/>
      <c r="H39" s="40"/>
      <c r="I39" s="169">
        <v>0</v>
      </c>
      <c r="J39" s="168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53</v>
      </c>
      <c r="E41" s="172"/>
      <c r="F41" s="172"/>
      <c r="G41" s="173" t="s">
        <v>54</v>
      </c>
      <c r="H41" s="174" t="s">
        <v>55</v>
      </c>
      <c r="I41" s="172"/>
      <c r="J41" s="175">
        <f>SUM(J32:J39)</f>
        <v>0</v>
      </c>
      <c r="K41" s="176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7" t="s">
        <v>56</v>
      </c>
      <c r="E50" s="178"/>
      <c r="F50" s="178"/>
      <c r="G50" s="177" t="s">
        <v>57</v>
      </c>
      <c r="H50" s="178"/>
      <c r="I50" s="178"/>
      <c r="J50" s="178"/>
      <c r="K50" s="178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9" t="s">
        <v>58</v>
      </c>
      <c r="E61" s="180"/>
      <c r="F61" s="181" t="s">
        <v>59</v>
      </c>
      <c r="G61" s="179" t="s">
        <v>58</v>
      </c>
      <c r="H61" s="180"/>
      <c r="I61" s="180"/>
      <c r="J61" s="182" t="s">
        <v>59</v>
      </c>
      <c r="K61" s="180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7" t="s">
        <v>60</v>
      </c>
      <c r="E65" s="183"/>
      <c r="F65" s="183"/>
      <c r="G65" s="177" t="s">
        <v>61</v>
      </c>
      <c r="H65" s="183"/>
      <c r="I65" s="183"/>
      <c r="J65" s="183"/>
      <c r="K65" s="183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9" t="s">
        <v>58</v>
      </c>
      <c r="E76" s="180"/>
      <c r="F76" s="181" t="s">
        <v>59</v>
      </c>
      <c r="G76" s="179" t="s">
        <v>58</v>
      </c>
      <c r="H76" s="180"/>
      <c r="I76" s="180"/>
      <c r="J76" s="182" t="s">
        <v>59</v>
      </c>
      <c r="K76" s="180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130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8" t="str">
        <f>E7</f>
        <v>Biometan, využití kalového plynu na ÚČOV Praha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8" t="s">
        <v>381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382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 02.D.1.2 - D.1.2 Venkovní rozvody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Praha</v>
      </c>
      <c r="G91" s="42"/>
      <c r="H91" s="42"/>
      <c r="I91" s="33" t="s">
        <v>24</v>
      </c>
      <c r="J91" s="81" t="str">
        <f>IF(J14="","",J14)</f>
        <v>11. 3. 2021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30</v>
      </c>
      <c r="D93" s="42"/>
      <c r="E93" s="42"/>
      <c r="F93" s="28" t="str">
        <f>E17</f>
        <v>Pražská vodohospodářská společnost a.s.</v>
      </c>
      <c r="G93" s="42"/>
      <c r="H93" s="42"/>
      <c r="I93" s="33" t="s">
        <v>36</v>
      </c>
      <c r="J93" s="38" t="str">
        <f>E23</f>
        <v>AQUA PROCON s.r.o.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>Ing. Zdeňka Průšková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9" t="s">
        <v>131</v>
      </c>
      <c r="D96" s="190"/>
      <c r="E96" s="190"/>
      <c r="F96" s="190"/>
      <c r="G96" s="190"/>
      <c r="H96" s="190"/>
      <c r="I96" s="190"/>
      <c r="J96" s="191" t="s">
        <v>132</v>
      </c>
      <c r="K96" s="190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2" t="s">
        <v>133</v>
      </c>
      <c r="D98" s="42"/>
      <c r="E98" s="42"/>
      <c r="F98" s="42"/>
      <c r="G98" s="42"/>
      <c r="H98" s="42"/>
      <c r="I98" s="42"/>
      <c r="J98" s="112">
        <f>J132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134</v>
      </c>
    </row>
    <row r="99" s="9" customFormat="1" ht="24.96" customHeight="1">
      <c r="A99" s="9"/>
      <c r="B99" s="193"/>
      <c r="C99" s="194"/>
      <c r="D99" s="195" t="s">
        <v>135</v>
      </c>
      <c r="E99" s="196"/>
      <c r="F99" s="196"/>
      <c r="G99" s="196"/>
      <c r="H99" s="196"/>
      <c r="I99" s="196"/>
      <c r="J99" s="197">
        <f>J133</f>
        <v>0</v>
      </c>
      <c r="K99" s="194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5"/>
      <c r="D100" s="200" t="s">
        <v>136</v>
      </c>
      <c r="E100" s="201"/>
      <c r="F100" s="201"/>
      <c r="G100" s="201"/>
      <c r="H100" s="201"/>
      <c r="I100" s="201"/>
      <c r="J100" s="202">
        <f>J134</f>
        <v>0</v>
      </c>
      <c r="K100" s="135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5"/>
      <c r="D101" s="200" t="s">
        <v>137</v>
      </c>
      <c r="E101" s="201"/>
      <c r="F101" s="201"/>
      <c r="G101" s="201"/>
      <c r="H101" s="201"/>
      <c r="I101" s="201"/>
      <c r="J101" s="202">
        <f>J343</f>
        <v>0</v>
      </c>
      <c r="K101" s="135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5"/>
      <c r="D102" s="200" t="s">
        <v>384</v>
      </c>
      <c r="E102" s="201"/>
      <c r="F102" s="201"/>
      <c r="G102" s="201"/>
      <c r="H102" s="201"/>
      <c r="I102" s="201"/>
      <c r="J102" s="202">
        <f>J355</f>
        <v>0</v>
      </c>
      <c r="K102" s="135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5"/>
      <c r="D103" s="200" t="s">
        <v>138</v>
      </c>
      <c r="E103" s="201"/>
      <c r="F103" s="201"/>
      <c r="G103" s="201"/>
      <c r="H103" s="201"/>
      <c r="I103" s="201"/>
      <c r="J103" s="202">
        <f>J396</f>
        <v>0</v>
      </c>
      <c r="K103" s="135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5"/>
      <c r="D104" s="200" t="s">
        <v>385</v>
      </c>
      <c r="E104" s="201"/>
      <c r="F104" s="201"/>
      <c r="G104" s="201"/>
      <c r="H104" s="201"/>
      <c r="I104" s="201"/>
      <c r="J104" s="202">
        <f>J451</f>
        <v>0</v>
      </c>
      <c r="K104" s="135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135"/>
      <c r="D105" s="200" t="s">
        <v>139</v>
      </c>
      <c r="E105" s="201"/>
      <c r="F105" s="201"/>
      <c r="G105" s="201"/>
      <c r="H105" s="201"/>
      <c r="I105" s="201"/>
      <c r="J105" s="202">
        <f>J649</f>
        <v>0</v>
      </c>
      <c r="K105" s="135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135"/>
      <c r="D106" s="200" t="s">
        <v>140</v>
      </c>
      <c r="E106" s="201"/>
      <c r="F106" s="201"/>
      <c r="G106" s="201"/>
      <c r="H106" s="201"/>
      <c r="I106" s="201"/>
      <c r="J106" s="202">
        <f>J682</f>
        <v>0</v>
      </c>
      <c r="K106" s="135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135"/>
      <c r="D107" s="200" t="s">
        <v>141</v>
      </c>
      <c r="E107" s="201"/>
      <c r="F107" s="201"/>
      <c r="G107" s="201"/>
      <c r="H107" s="201"/>
      <c r="I107" s="201"/>
      <c r="J107" s="202">
        <f>J705</f>
        <v>0</v>
      </c>
      <c r="K107" s="135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3"/>
      <c r="C108" s="194"/>
      <c r="D108" s="195" t="s">
        <v>386</v>
      </c>
      <c r="E108" s="196"/>
      <c r="F108" s="196"/>
      <c r="G108" s="196"/>
      <c r="H108" s="196"/>
      <c r="I108" s="196"/>
      <c r="J108" s="197">
        <f>J707</f>
        <v>0</v>
      </c>
      <c r="K108" s="194"/>
      <c r="L108" s="19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9"/>
      <c r="C109" s="135"/>
      <c r="D109" s="200" t="s">
        <v>387</v>
      </c>
      <c r="E109" s="201"/>
      <c r="F109" s="201"/>
      <c r="G109" s="201"/>
      <c r="H109" s="201"/>
      <c r="I109" s="201"/>
      <c r="J109" s="202">
        <f>J708</f>
        <v>0</v>
      </c>
      <c r="K109" s="135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3"/>
      <c r="C110" s="194"/>
      <c r="D110" s="195" t="s">
        <v>144</v>
      </c>
      <c r="E110" s="196"/>
      <c r="F110" s="196"/>
      <c r="G110" s="196"/>
      <c r="H110" s="196"/>
      <c r="I110" s="196"/>
      <c r="J110" s="197">
        <f>J854</f>
        <v>0</v>
      </c>
      <c r="K110" s="194"/>
      <c r="L110" s="198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6" s="2" customFormat="1" ht="6.96" customHeight="1">
      <c r="A116" s="40"/>
      <c r="B116" s="70"/>
      <c r="C116" s="71"/>
      <c r="D116" s="71"/>
      <c r="E116" s="71"/>
      <c r="F116" s="71"/>
      <c r="G116" s="71"/>
      <c r="H116" s="71"/>
      <c r="I116" s="71"/>
      <c r="J116" s="71"/>
      <c r="K116" s="71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4.96" customHeight="1">
      <c r="A117" s="40"/>
      <c r="B117" s="41"/>
      <c r="C117" s="24" t="s">
        <v>145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16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188" t="str">
        <f>E7</f>
        <v>Biometan, využití kalového plynu na ÚČOV Praha</v>
      </c>
      <c r="F120" s="33"/>
      <c r="G120" s="33"/>
      <c r="H120" s="33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" customFormat="1" ht="12" customHeight="1">
      <c r="B121" s="22"/>
      <c r="C121" s="33" t="s">
        <v>128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40"/>
      <c r="B122" s="41"/>
      <c r="C122" s="42"/>
      <c r="D122" s="42"/>
      <c r="E122" s="188" t="s">
        <v>381</v>
      </c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3" t="s">
        <v>382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78" t="str">
        <f>E11</f>
        <v>SO 02.D.1.2 - D.1.2 Venkovní rozvody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3" t="s">
        <v>22</v>
      </c>
      <c r="D126" s="42"/>
      <c r="E126" s="42"/>
      <c r="F126" s="28" t="str">
        <f>F14</f>
        <v>Praha</v>
      </c>
      <c r="G126" s="42"/>
      <c r="H126" s="42"/>
      <c r="I126" s="33" t="s">
        <v>24</v>
      </c>
      <c r="J126" s="81" t="str">
        <f>IF(J14="","",J14)</f>
        <v>11. 3. 2021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25.65" customHeight="1">
      <c r="A128" s="40"/>
      <c r="B128" s="41"/>
      <c r="C128" s="33" t="s">
        <v>30</v>
      </c>
      <c r="D128" s="42"/>
      <c r="E128" s="42"/>
      <c r="F128" s="28" t="str">
        <f>E17</f>
        <v>Pražská vodohospodářská společnost a.s.</v>
      </c>
      <c r="G128" s="42"/>
      <c r="H128" s="42"/>
      <c r="I128" s="33" t="s">
        <v>36</v>
      </c>
      <c r="J128" s="38" t="str">
        <f>E23</f>
        <v>AQUA PROCON s.r.o.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3" t="s">
        <v>34</v>
      </c>
      <c r="D129" s="42"/>
      <c r="E129" s="42"/>
      <c r="F129" s="28" t="str">
        <f>IF(E20="","",E20)</f>
        <v>Vyplň údaj</v>
      </c>
      <c r="G129" s="42"/>
      <c r="H129" s="42"/>
      <c r="I129" s="33" t="s">
        <v>39</v>
      </c>
      <c r="J129" s="38" t="str">
        <f>E26</f>
        <v>Ing. Zdeňka Průšková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0.32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11" customFormat="1" ht="29.28" customHeight="1">
      <c r="A131" s="204"/>
      <c r="B131" s="205"/>
      <c r="C131" s="206" t="s">
        <v>146</v>
      </c>
      <c r="D131" s="207" t="s">
        <v>68</v>
      </c>
      <c r="E131" s="207" t="s">
        <v>64</v>
      </c>
      <c r="F131" s="207" t="s">
        <v>65</v>
      </c>
      <c r="G131" s="207" t="s">
        <v>147</v>
      </c>
      <c r="H131" s="207" t="s">
        <v>148</v>
      </c>
      <c r="I131" s="207" t="s">
        <v>149</v>
      </c>
      <c r="J131" s="207" t="s">
        <v>132</v>
      </c>
      <c r="K131" s="208" t="s">
        <v>150</v>
      </c>
      <c r="L131" s="209"/>
      <c r="M131" s="102" t="s">
        <v>1</v>
      </c>
      <c r="N131" s="103" t="s">
        <v>47</v>
      </c>
      <c r="O131" s="103" t="s">
        <v>151</v>
      </c>
      <c r="P131" s="103" t="s">
        <v>152</v>
      </c>
      <c r="Q131" s="103" t="s">
        <v>153</v>
      </c>
      <c r="R131" s="103" t="s">
        <v>154</v>
      </c>
      <c r="S131" s="103" t="s">
        <v>155</v>
      </c>
      <c r="T131" s="104" t="s">
        <v>156</v>
      </c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</row>
    <row r="132" s="2" customFormat="1" ht="22.8" customHeight="1">
      <c r="A132" s="40"/>
      <c r="B132" s="41"/>
      <c r="C132" s="109" t="s">
        <v>157</v>
      </c>
      <c r="D132" s="42"/>
      <c r="E132" s="42"/>
      <c r="F132" s="42"/>
      <c r="G132" s="42"/>
      <c r="H132" s="42"/>
      <c r="I132" s="42"/>
      <c r="J132" s="210">
        <f>BK132</f>
        <v>0</v>
      </c>
      <c r="K132" s="42"/>
      <c r="L132" s="46"/>
      <c r="M132" s="105"/>
      <c r="N132" s="211"/>
      <c r="O132" s="106"/>
      <c r="P132" s="212">
        <f>P133+P707+P854</f>
        <v>0</v>
      </c>
      <c r="Q132" s="106"/>
      <c r="R132" s="212">
        <f>R133+R707+R854</f>
        <v>54.901251150000007</v>
      </c>
      <c r="S132" s="106"/>
      <c r="T132" s="213">
        <f>T133+T707+T854</f>
        <v>452.22852600000004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82</v>
      </c>
      <c r="AU132" s="18" t="s">
        <v>134</v>
      </c>
      <c r="BK132" s="214">
        <f>BK133+BK707+BK854</f>
        <v>0</v>
      </c>
    </row>
    <row r="133" s="12" customFormat="1" ht="25.92" customHeight="1">
      <c r="A133" s="12"/>
      <c r="B133" s="215"/>
      <c r="C133" s="216"/>
      <c r="D133" s="217" t="s">
        <v>82</v>
      </c>
      <c r="E133" s="218" t="s">
        <v>158</v>
      </c>
      <c r="F133" s="218" t="s">
        <v>159</v>
      </c>
      <c r="G133" s="216"/>
      <c r="H133" s="216"/>
      <c r="I133" s="219"/>
      <c r="J133" s="220">
        <f>BK133</f>
        <v>0</v>
      </c>
      <c r="K133" s="216"/>
      <c r="L133" s="221"/>
      <c r="M133" s="222"/>
      <c r="N133" s="223"/>
      <c r="O133" s="223"/>
      <c r="P133" s="224">
        <f>P134+P343+P355+P396+P451+P649+P682+P705</f>
        <v>0</v>
      </c>
      <c r="Q133" s="223"/>
      <c r="R133" s="224">
        <f>R134+R343+R355+R396+R451+R649+R682+R705</f>
        <v>51.588787310000008</v>
      </c>
      <c r="S133" s="223"/>
      <c r="T133" s="225">
        <f>T134+T343+T355+T396+T451+T649+T682+T705</f>
        <v>452.22852600000004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6" t="s">
        <v>91</v>
      </c>
      <c r="AT133" s="227" t="s">
        <v>82</v>
      </c>
      <c r="AU133" s="227" t="s">
        <v>83</v>
      </c>
      <c r="AY133" s="226" t="s">
        <v>160</v>
      </c>
      <c r="BK133" s="228">
        <f>BK134+BK343+BK355+BK396+BK451+BK649+BK682+BK705</f>
        <v>0</v>
      </c>
    </row>
    <row r="134" s="12" customFormat="1" ht="22.8" customHeight="1">
      <c r="A134" s="12"/>
      <c r="B134" s="215"/>
      <c r="C134" s="216"/>
      <c r="D134" s="217" t="s">
        <v>82</v>
      </c>
      <c r="E134" s="229" t="s">
        <v>91</v>
      </c>
      <c r="F134" s="229" t="s">
        <v>161</v>
      </c>
      <c r="G134" s="216"/>
      <c r="H134" s="216"/>
      <c r="I134" s="219"/>
      <c r="J134" s="230">
        <f>BK134</f>
        <v>0</v>
      </c>
      <c r="K134" s="216"/>
      <c r="L134" s="221"/>
      <c r="M134" s="222"/>
      <c r="N134" s="223"/>
      <c r="O134" s="223"/>
      <c r="P134" s="224">
        <f>SUM(P135:P342)</f>
        <v>0</v>
      </c>
      <c r="Q134" s="223"/>
      <c r="R134" s="224">
        <f>SUM(R135:R342)</f>
        <v>3.6676447800000003</v>
      </c>
      <c r="S134" s="223"/>
      <c r="T134" s="225">
        <f>SUM(T135:T342)</f>
        <v>430.62852600000002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6" t="s">
        <v>91</v>
      </c>
      <c r="AT134" s="227" t="s">
        <v>82</v>
      </c>
      <c r="AU134" s="227" t="s">
        <v>91</v>
      </c>
      <c r="AY134" s="226" t="s">
        <v>160</v>
      </c>
      <c r="BK134" s="228">
        <f>SUM(BK135:BK342)</f>
        <v>0</v>
      </c>
    </row>
    <row r="135" s="2" customFormat="1">
      <c r="A135" s="40"/>
      <c r="B135" s="41"/>
      <c r="C135" s="231" t="s">
        <v>91</v>
      </c>
      <c r="D135" s="231" t="s">
        <v>162</v>
      </c>
      <c r="E135" s="232" t="s">
        <v>388</v>
      </c>
      <c r="F135" s="233" t="s">
        <v>389</v>
      </c>
      <c r="G135" s="234" t="s">
        <v>182</v>
      </c>
      <c r="H135" s="235">
        <v>339.92700000000002</v>
      </c>
      <c r="I135" s="236"/>
      <c r="J135" s="237">
        <f>ROUND(I135*H135,2)</f>
        <v>0</v>
      </c>
      <c r="K135" s="233" t="s">
        <v>166</v>
      </c>
      <c r="L135" s="46"/>
      <c r="M135" s="238" t="s">
        <v>1</v>
      </c>
      <c r="N135" s="239" t="s">
        <v>48</v>
      </c>
      <c r="O135" s="93"/>
      <c r="P135" s="240">
        <f>O135*H135</f>
        <v>0</v>
      </c>
      <c r="Q135" s="240">
        <v>0</v>
      </c>
      <c r="R135" s="240">
        <f>Q135*H135</f>
        <v>0</v>
      </c>
      <c r="S135" s="240">
        <v>0.57999999999999996</v>
      </c>
      <c r="T135" s="241">
        <f>S135*H135</f>
        <v>197.15765999999999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2" t="s">
        <v>167</v>
      </c>
      <c r="AT135" s="242" t="s">
        <v>162</v>
      </c>
      <c r="AU135" s="242" t="s">
        <v>93</v>
      </c>
      <c r="AY135" s="18" t="s">
        <v>160</v>
      </c>
      <c r="BE135" s="243">
        <f>IF(N135="základní",J135,0)</f>
        <v>0</v>
      </c>
      <c r="BF135" s="243">
        <f>IF(N135="snížená",J135,0)</f>
        <v>0</v>
      </c>
      <c r="BG135" s="243">
        <f>IF(N135="zákl. přenesená",J135,0)</f>
        <v>0</v>
      </c>
      <c r="BH135" s="243">
        <f>IF(N135="sníž. přenesená",J135,0)</f>
        <v>0</v>
      </c>
      <c r="BI135" s="243">
        <f>IF(N135="nulová",J135,0)</f>
        <v>0</v>
      </c>
      <c r="BJ135" s="18" t="s">
        <v>91</v>
      </c>
      <c r="BK135" s="243">
        <f>ROUND(I135*H135,2)</f>
        <v>0</v>
      </c>
      <c r="BL135" s="18" t="s">
        <v>167</v>
      </c>
      <c r="BM135" s="242" t="s">
        <v>390</v>
      </c>
    </row>
    <row r="136" s="13" customFormat="1">
      <c r="A136" s="13"/>
      <c r="B136" s="244"/>
      <c r="C136" s="245"/>
      <c r="D136" s="246" t="s">
        <v>169</v>
      </c>
      <c r="E136" s="247" t="s">
        <v>1</v>
      </c>
      <c r="F136" s="248" t="s">
        <v>391</v>
      </c>
      <c r="G136" s="245"/>
      <c r="H136" s="247" t="s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169</v>
      </c>
      <c r="AU136" s="254" t="s">
        <v>93</v>
      </c>
      <c r="AV136" s="13" t="s">
        <v>91</v>
      </c>
      <c r="AW136" s="13" t="s">
        <v>38</v>
      </c>
      <c r="AX136" s="13" t="s">
        <v>83</v>
      </c>
      <c r="AY136" s="254" t="s">
        <v>160</v>
      </c>
    </row>
    <row r="137" s="14" customFormat="1">
      <c r="A137" s="14"/>
      <c r="B137" s="255"/>
      <c r="C137" s="256"/>
      <c r="D137" s="246" t="s">
        <v>169</v>
      </c>
      <c r="E137" s="257" t="s">
        <v>1</v>
      </c>
      <c r="F137" s="258" t="s">
        <v>392</v>
      </c>
      <c r="G137" s="256"/>
      <c r="H137" s="259">
        <v>18.327999999999999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169</v>
      </c>
      <c r="AU137" s="265" t="s">
        <v>93</v>
      </c>
      <c r="AV137" s="14" t="s">
        <v>93</v>
      </c>
      <c r="AW137" s="14" t="s">
        <v>38</v>
      </c>
      <c r="AX137" s="14" t="s">
        <v>83</v>
      </c>
      <c r="AY137" s="265" t="s">
        <v>160</v>
      </c>
    </row>
    <row r="138" s="14" customFormat="1">
      <c r="A138" s="14"/>
      <c r="B138" s="255"/>
      <c r="C138" s="256"/>
      <c r="D138" s="246" t="s">
        <v>169</v>
      </c>
      <c r="E138" s="257" t="s">
        <v>1</v>
      </c>
      <c r="F138" s="258" t="s">
        <v>393</v>
      </c>
      <c r="G138" s="256"/>
      <c r="H138" s="259">
        <v>18.079999999999998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169</v>
      </c>
      <c r="AU138" s="265" t="s">
        <v>93</v>
      </c>
      <c r="AV138" s="14" t="s">
        <v>93</v>
      </c>
      <c r="AW138" s="14" t="s">
        <v>38</v>
      </c>
      <c r="AX138" s="14" t="s">
        <v>83</v>
      </c>
      <c r="AY138" s="265" t="s">
        <v>160</v>
      </c>
    </row>
    <row r="139" s="14" customFormat="1">
      <c r="A139" s="14"/>
      <c r="B139" s="255"/>
      <c r="C139" s="256"/>
      <c r="D139" s="246" t="s">
        <v>169</v>
      </c>
      <c r="E139" s="257" t="s">
        <v>1</v>
      </c>
      <c r="F139" s="258" t="s">
        <v>394</v>
      </c>
      <c r="G139" s="256"/>
      <c r="H139" s="259">
        <v>205.99199999999999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169</v>
      </c>
      <c r="AU139" s="265" t="s">
        <v>93</v>
      </c>
      <c r="AV139" s="14" t="s">
        <v>93</v>
      </c>
      <c r="AW139" s="14" t="s">
        <v>38</v>
      </c>
      <c r="AX139" s="14" t="s">
        <v>83</v>
      </c>
      <c r="AY139" s="265" t="s">
        <v>160</v>
      </c>
    </row>
    <row r="140" s="14" customFormat="1">
      <c r="A140" s="14"/>
      <c r="B140" s="255"/>
      <c r="C140" s="256"/>
      <c r="D140" s="246" t="s">
        <v>169</v>
      </c>
      <c r="E140" s="257" t="s">
        <v>1</v>
      </c>
      <c r="F140" s="258" t="s">
        <v>395</v>
      </c>
      <c r="G140" s="256"/>
      <c r="H140" s="259">
        <v>14.574999999999999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169</v>
      </c>
      <c r="AU140" s="265" t="s">
        <v>93</v>
      </c>
      <c r="AV140" s="14" t="s">
        <v>93</v>
      </c>
      <c r="AW140" s="14" t="s">
        <v>38</v>
      </c>
      <c r="AX140" s="14" t="s">
        <v>83</v>
      </c>
      <c r="AY140" s="265" t="s">
        <v>160</v>
      </c>
    </row>
    <row r="141" s="14" customFormat="1">
      <c r="A141" s="14"/>
      <c r="B141" s="255"/>
      <c r="C141" s="256"/>
      <c r="D141" s="246" t="s">
        <v>169</v>
      </c>
      <c r="E141" s="257" t="s">
        <v>1</v>
      </c>
      <c r="F141" s="258" t="s">
        <v>396</v>
      </c>
      <c r="G141" s="256"/>
      <c r="H141" s="259">
        <v>40.979999999999997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169</v>
      </c>
      <c r="AU141" s="265" t="s">
        <v>93</v>
      </c>
      <c r="AV141" s="14" t="s">
        <v>93</v>
      </c>
      <c r="AW141" s="14" t="s">
        <v>38</v>
      </c>
      <c r="AX141" s="14" t="s">
        <v>83</v>
      </c>
      <c r="AY141" s="265" t="s">
        <v>160</v>
      </c>
    </row>
    <row r="142" s="14" customFormat="1">
      <c r="A142" s="14"/>
      <c r="B142" s="255"/>
      <c r="C142" s="256"/>
      <c r="D142" s="246" t="s">
        <v>169</v>
      </c>
      <c r="E142" s="257" t="s">
        <v>1</v>
      </c>
      <c r="F142" s="258" t="s">
        <v>397</v>
      </c>
      <c r="G142" s="256"/>
      <c r="H142" s="259">
        <v>41.972000000000001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169</v>
      </c>
      <c r="AU142" s="265" t="s">
        <v>93</v>
      </c>
      <c r="AV142" s="14" t="s">
        <v>93</v>
      </c>
      <c r="AW142" s="14" t="s">
        <v>38</v>
      </c>
      <c r="AX142" s="14" t="s">
        <v>83</v>
      </c>
      <c r="AY142" s="265" t="s">
        <v>160</v>
      </c>
    </row>
    <row r="143" s="15" customFormat="1">
      <c r="A143" s="15"/>
      <c r="B143" s="266"/>
      <c r="C143" s="267"/>
      <c r="D143" s="246" t="s">
        <v>169</v>
      </c>
      <c r="E143" s="268" t="s">
        <v>1</v>
      </c>
      <c r="F143" s="269" t="s">
        <v>171</v>
      </c>
      <c r="G143" s="267"/>
      <c r="H143" s="270">
        <v>339.92700000000002</v>
      </c>
      <c r="I143" s="271"/>
      <c r="J143" s="267"/>
      <c r="K143" s="267"/>
      <c r="L143" s="272"/>
      <c r="M143" s="273"/>
      <c r="N143" s="274"/>
      <c r="O143" s="274"/>
      <c r="P143" s="274"/>
      <c r="Q143" s="274"/>
      <c r="R143" s="274"/>
      <c r="S143" s="274"/>
      <c r="T143" s="27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6" t="s">
        <v>169</v>
      </c>
      <c r="AU143" s="276" t="s">
        <v>93</v>
      </c>
      <c r="AV143" s="15" t="s">
        <v>167</v>
      </c>
      <c r="AW143" s="15" t="s">
        <v>38</v>
      </c>
      <c r="AX143" s="15" t="s">
        <v>91</v>
      </c>
      <c r="AY143" s="276" t="s">
        <v>160</v>
      </c>
    </row>
    <row r="144" s="2" customFormat="1">
      <c r="A144" s="40"/>
      <c r="B144" s="41"/>
      <c r="C144" s="231" t="s">
        <v>93</v>
      </c>
      <c r="D144" s="231" t="s">
        <v>162</v>
      </c>
      <c r="E144" s="232" t="s">
        <v>398</v>
      </c>
      <c r="F144" s="233" t="s">
        <v>399</v>
      </c>
      <c r="G144" s="234" t="s">
        <v>182</v>
      </c>
      <c r="H144" s="235">
        <v>942.68700000000001</v>
      </c>
      <c r="I144" s="236"/>
      <c r="J144" s="237">
        <f>ROUND(I144*H144,2)</f>
        <v>0</v>
      </c>
      <c r="K144" s="233" t="s">
        <v>166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</v>
      </c>
      <c r="R144" s="240">
        <f>Q144*H144</f>
        <v>0</v>
      </c>
      <c r="S144" s="240">
        <v>0.098000000000000004</v>
      </c>
      <c r="T144" s="241">
        <f>S144*H144</f>
        <v>92.383326000000011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167</v>
      </c>
      <c r="AT144" s="242" t="s">
        <v>162</v>
      </c>
      <c r="AU144" s="242" t="s">
        <v>93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167</v>
      </c>
      <c r="BM144" s="242" t="s">
        <v>400</v>
      </c>
    </row>
    <row r="145" s="13" customFormat="1">
      <c r="A145" s="13"/>
      <c r="B145" s="244"/>
      <c r="C145" s="245"/>
      <c r="D145" s="246" t="s">
        <v>169</v>
      </c>
      <c r="E145" s="247" t="s">
        <v>1</v>
      </c>
      <c r="F145" s="248" t="s">
        <v>391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169</v>
      </c>
      <c r="AU145" s="254" t="s">
        <v>93</v>
      </c>
      <c r="AV145" s="13" t="s">
        <v>91</v>
      </c>
      <c r="AW145" s="13" t="s">
        <v>38</v>
      </c>
      <c r="AX145" s="13" t="s">
        <v>83</v>
      </c>
      <c r="AY145" s="254" t="s">
        <v>160</v>
      </c>
    </row>
    <row r="146" s="14" customFormat="1">
      <c r="A146" s="14"/>
      <c r="B146" s="255"/>
      <c r="C146" s="256"/>
      <c r="D146" s="246" t="s">
        <v>169</v>
      </c>
      <c r="E146" s="257" t="s">
        <v>1</v>
      </c>
      <c r="F146" s="258" t="s">
        <v>401</v>
      </c>
      <c r="G146" s="256"/>
      <c r="H146" s="259">
        <v>64.147999999999996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169</v>
      </c>
      <c r="AU146" s="265" t="s">
        <v>93</v>
      </c>
      <c r="AV146" s="14" t="s">
        <v>93</v>
      </c>
      <c r="AW146" s="14" t="s">
        <v>38</v>
      </c>
      <c r="AX146" s="14" t="s">
        <v>83</v>
      </c>
      <c r="AY146" s="265" t="s">
        <v>160</v>
      </c>
    </row>
    <row r="147" s="14" customFormat="1">
      <c r="A147" s="14"/>
      <c r="B147" s="255"/>
      <c r="C147" s="256"/>
      <c r="D147" s="246" t="s">
        <v>169</v>
      </c>
      <c r="E147" s="257" t="s">
        <v>1</v>
      </c>
      <c r="F147" s="258" t="s">
        <v>402</v>
      </c>
      <c r="G147" s="256"/>
      <c r="H147" s="259">
        <v>63.280000000000001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169</v>
      </c>
      <c r="AU147" s="265" t="s">
        <v>93</v>
      </c>
      <c r="AV147" s="14" t="s">
        <v>93</v>
      </c>
      <c r="AW147" s="14" t="s">
        <v>38</v>
      </c>
      <c r="AX147" s="14" t="s">
        <v>83</v>
      </c>
      <c r="AY147" s="265" t="s">
        <v>160</v>
      </c>
    </row>
    <row r="148" s="14" customFormat="1">
      <c r="A148" s="14"/>
      <c r="B148" s="255"/>
      <c r="C148" s="256"/>
      <c r="D148" s="246" t="s">
        <v>169</v>
      </c>
      <c r="E148" s="257" t="s">
        <v>1</v>
      </c>
      <c r="F148" s="258" t="s">
        <v>403</v>
      </c>
      <c r="G148" s="256"/>
      <c r="H148" s="259">
        <v>549.31200000000001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169</v>
      </c>
      <c r="AU148" s="265" t="s">
        <v>93</v>
      </c>
      <c r="AV148" s="14" t="s">
        <v>93</v>
      </c>
      <c r="AW148" s="14" t="s">
        <v>38</v>
      </c>
      <c r="AX148" s="14" t="s">
        <v>83</v>
      </c>
      <c r="AY148" s="265" t="s">
        <v>160</v>
      </c>
    </row>
    <row r="149" s="14" customFormat="1">
      <c r="A149" s="14"/>
      <c r="B149" s="255"/>
      <c r="C149" s="256"/>
      <c r="D149" s="246" t="s">
        <v>169</v>
      </c>
      <c r="E149" s="257" t="s">
        <v>1</v>
      </c>
      <c r="F149" s="258" t="s">
        <v>404</v>
      </c>
      <c r="G149" s="256"/>
      <c r="H149" s="259">
        <v>41.075000000000003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169</v>
      </c>
      <c r="AU149" s="265" t="s">
        <v>93</v>
      </c>
      <c r="AV149" s="14" t="s">
        <v>93</v>
      </c>
      <c r="AW149" s="14" t="s">
        <v>38</v>
      </c>
      <c r="AX149" s="14" t="s">
        <v>83</v>
      </c>
      <c r="AY149" s="265" t="s">
        <v>160</v>
      </c>
    </row>
    <row r="150" s="14" customFormat="1">
      <c r="A150" s="14"/>
      <c r="B150" s="255"/>
      <c r="C150" s="256"/>
      <c r="D150" s="246" t="s">
        <v>169</v>
      </c>
      <c r="E150" s="257" t="s">
        <v>1</v>
      </c>
      <c r="F150" s="258" t="s">
        <v>405</v>
      </c>
      <c r="G150" s="256"/>
      <c r="H150" s="259">
        <v>122.94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169</v>
      </c>
      <c r="AU150" s="265" t="s">
        <v>93</v>
      </c>
      <c r="AV150" s="14" t="s">
        <v>93</v>
      </c>
      <c r="AW150" s="14" t="s">
        <v>38</v>
      </c>
      <c r="AX150" s="14" t="s">
        <v>83</v>
      </c>
      <c r="AY150" s="265" t="s">
        <v>160</v>
      </c>
    </row>
    <row r="151" s="14" customFormat="1">
      <c r="A151" s="14"/>
      <c r="B151" s="255"/>
      <c r="C151" s="256"/>
      <c r="D151" s="246" t="s">
        <v>169</v>
      </c>
      <c r="E151" s="257" t="s">
        <v>1</v>
      </c>
      <c r="F151" s="258" t="s">
        <v>406</v>
      </c>
      <c r="G151" s="256"/>
      <c r="H151" s="259">
        <v>101.932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169</v>
      </c>
      <c r="AU151" s="265" t="s">
        <v>93</v>
      </c>
      <c r="AV151" s="14" t="s">
        <v>93</v>
      </c>
      <c r="AW151" s="14" t="s">
        <v>38</v>
      </c>
      <c r="AX151" s="14" t="s">
        <v>83</v>
      </c>
      <c r="AY151" s="265" t="s">
        <v>160</v>
      </c>
    </row>
    <row r="152" s="15" customFormat="1">
      <c r="A152" s="15"/>
      <c r="B152" s="266"/>
      <c r="C152" s="267"/>
      <c r="D152" s="246" t="s">
        <v>169</v>
      </c>
      <c r="E152" s="268" t="s">
        <v>1</v>
      </c>
      <c r="F152" s="269" t="s">
        <v>171</v>
      </c>
      <c r="G152" s="267"/>
      <c r="H152" s="270">
        <v>942.68700000000001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169</v>
      </c>
      <c r="AU152" s="276" t="s">
        <v>93</v>
      </c>
      <c r="AV152" s="15" t="s">
        <v>167</v>
      </c>
      <c r="AW152" s="15" t="s">
        <v>38</v>
      </c>
      <c r="AX152" s="15" t="s">
        <v>91</v>
      </c>
      <c r="AY152" s="276" t="s">
        <v>160</v>
      </c>
    </row>
    <row r="153" s="2" customFormat="1">
      <c r="A153" s="40"/>
      <c r="B153" s="41"/>
      <c r="C153" s="231" t="s">
        <v>101</v>
      </c>
      <c r="D153" s="231" t="s">
        <v>162</v>
      </c>
      <c r="E153" s="232" t="s">
        <v>407</v>
      </c>
      <c r="F153" s="233" t="s">
        <v>408</v>
      </c>
      <c r="G153" s="234" t="s">
        <v>182</v>
      </c>
      <c r="H153" s="235">
        <v>641.30700000000002</v>
      </c>
      <c r="I153" s="236"/>
      <c r="J153" s="237">
        <f>ROUND(I153*H153,2)</f>
        <v>0</v>
      </c>
      <c r="K153" s="233" t="s">
        <v>166</v>
      </c>
      <c r="L153" s="46"/>
      <c r="M153" s="238" t="s">
        <v>1</v>
      </c>
      <c r="N153" s="239" t="s">
        <v>48</v>
      </c>
      <c r="O153" s="93"/>
      <c r="P153" s="240">
        <f>O153*H153</f>
        <v>0</v>
      </c>
      <c r="Q153" s="240">
        <v>0</v>
      </c>
      <c r="R153" s="240">
        <f>Q153*H153</f>
        <v>0</v>
      </c>
      <c r="S153" s="240">
        <v>0.22</v>
      </c>
      <c r="T153" s="241">
        <f>S153*H153</f>
        <v>141.08754000000002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2" t="s">
        <v>167</v>
      </c>
      <c r="AT153" s="242" t="s">
        <v>162</v>
      </c>
      <c r="AU153" s="242" t="s">
        <v>93</v>
      </c>
      <c r="AY153" s="18" t="s">
        <v>160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8" t="s">
        <v>91</v>
      </c>
      <c r="BK153" s="243">
        <f>ROUND(I153*H153,2)</f>
        <v>0</v>
      </c>
      <c r="BL153" s="18" t="s">
        <v>167</v>
      </c>
      <c r="BM153" s="242" t="s">
        <v>409</v>
      </c>
    </row>
    <row r="154" s="13" customFormat="1">
      <c r="A154" s="13"/>
      <c r="B154" s="244"/>
      <c r="C154" s="245"/>
      <c r="D154" s="246" t="s">
        <v>169</v>
      </c>
      <c r="E154" s="247" t="s">
        <v>1</v>
      </c>
      <c r="F154" s="248" t="s">
        <v>391</v>
      </c>
      <c r="G154" s="245"/>
      <c r="H154" s="247" t="s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169</v>
      </c>
      <c r="AU154" s="254" t="s">
        <v>93</v>
      </c>
      <c r="AV154" s="13" t="s">
        <v>91</v>
      </c>
      <c r="AW154" s="13" t="s">
        <v>38</v>
      </c>
      <c r="AX154" s="13" t="s">
        <v>83</v>
      </c>
      <c r="AY154" s="254" t="s">
        <v>160</v>
      </c>
    </row>
    <row r="155" s="14" customFormat="1">
      <c r="A155" s="14"/>
      <c r="B155" s="255"/>
      <c r="C155" s="256"/>
      <c r="D155" s="246" t="s">
        <v>169</v>
      </c>
      <c r="E155" s="257" t="s">
        <v>1</v>
      </c>
      <c r="F155" s="258" t="s">
        <v>410</v>
      </c>
      <c r="G155" s="256"/>
      <c r="H155" s="259">
        <v>41.238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169</v>
      </c>
      <c r="AU155" s="265" t="s">
        <v>93</v>
      </c>
      <c r="AV155" s="14" t="s">
        <v>93</v>
      </c>
      <c r="AW155" s="14" t="s">
        <v>38</v>
      </c>
      <c r="AX155" s="14" t="s">
        <v>83</v>
      </c>
      <c r="AY155" s="265" t="s">
        <v>160</v>
      </c>
    </row>
    <row r="156" s="14" customFormat="1">
      <c r="A156" s="14"/>
      <c r="B156" s="255"/>
      <c r="C156" s="256"/>
      <c r="D156" s="246" t="s">
        <v>169</v>
      </c>
      <c r="E156" s="257" t="s">
        <v>1</v>
      </c>
      <c r="F156" s="258" t="s">
        <v>411</v>
      </c>
      <c r="G156" s="256"/>
      <c r="H156" s="259">
        <v>40.68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169</v>
      </c>
      <c r="AU156" s="265" t="s">
        <v>93</v>
      </c>
      <c r="AV156" s="14" t="s">
        <v>93</v>
      </c>
      <c r="AW156" s="14" t="s">
        <v>38</v>
      </c>
      <c r="AX156" s="14" t="s">
        <v>83</v>
      </c>
      <c r="AY156" s="265" t="s">
        <v>160</v>
      </c>
    </row>
    <row r="157" s="14" customFormat="1">
      <c r="A157" s="14"/>
      <c r="B157" s="255"/>
      <c r="C157" s="256"/>
      <c r="D157" s="246" t="s">
        <v>169</v>
      </c>
      <c r="E157" s="257" t="s">
        <v>1</v>
      </c>
      <c r="F157" s="258" t="s">
        <v>412</v>
      </c>
      <c r="G157" s="256"/>
      <c r="H157" s="259">
        <v>377.65199999999999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169</v>
      </c>
      <c r="AU157" s="265" t="s">
        <v>93</v>
      </c>
      <c r="AV157" s="14" t="s">
        <v>93</v>
      </c>
      <c r="AW157" s="14" t="s">
        <v>38</v>
      </c>
      <c r="AX157" s="14" t="s">
        <v>83</v>
      </c>
      <c r="AY157" s="265" t="s">
        <v>160</v>
      </c>
    </row>
    <row r="158" s="14" customFormat="1">
      <c r="A158" s="14"/>
      <c r="B158" s="255"/>
      <c r="C158" s="256"/>
      <c r="D158" s="246" t="s">
        <v>169</v>
      </c>
      <c r="E158" s="257" t="s">
        <v>1</v>
      </c>
      <c r="F158" s="258" t="s">
        <v>413</v>
      </c>
      <c r="G158" s="256"/>
      <c r="H158" s="259">
        <v>27.824999999999999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169</v>
      </c>
      <c r="AU158" s="265" t="s">
        <v>93</v>
      </c>
      <c r="AV158" s="14" t="s">
        <v>93</v>
      </c>
      <c r="AW158" s="14" t="s">
        <v>38</v>
      </c>
      <c r="AX158" s="14" t="s">
        <v>83</v>
      </c>
      <c r="AY158" s="265" t="s">
        <v>160</v>
      </c>
    </row>
    <row r="159" s="14" customFormat="1">
      <c r="A159" s="14"/>
      <c r="B159" s="255"/>
      <c r="C159" s="256"/>
      <c r="D159" s="246" t="s">
        <v>169</v>
      </c>
      <c r="E159" s="257" t="s">
        <v>1</v>
      </c>
      <c r="F159" s="258" t="s">
        <v>414</v>
      </c>
      <c r="G159" s="256"/>
      <c r="H159" s="259">
        <v>81.959999999999994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169</v>
      </c>
      <c r="AU159" s="265" t="s">
        <v>93</v>
      </c>
      <c r="AV159" s="14" t="s">
        <v>93</v>
      </c>
      <c r="AW159" s="14" t="s">
        <v>38</v>
      </c>
      <c r="AX159" s="14" t="s">
        <v>83</v>
      </c>
      <c r="AY159" s="265" t="s">
        <v>160</v>
      </c>
    </row>
    <row r="160" s="14" customFormat="1">
      <c r="A160" s="14"/>
      <c r="B160" s="255"/>
      <c r="C160" s="256"/>
      <c r="D160" s="246" t="s">
        <v>169</v>
      </c>
      <c r="E160" s="257" t="s">
        <v>1</v>
      </c>
      <c r="F160" s="258" t="s">
        <v>415</v>
      </c>
      <c r="G160" s="256"/>
      <c r="H160" s="259">
        <v>71.951999999999998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169</v>
      </c>
      <c r="AU160" s="265" t="s">
        <v>93</v>
      </c>
      <c r="AV160" s="14" t="s">
        <v>93</v>
      </c>
      <c r="AW160" s="14" t="s">
        <v>38</v>
      </c>
      <c r="AX160" s="14" t="s">
        <v>83</v>
      </c>
      <c r="AY160" s="265" t="s">
        <v>160</v>
      </c>
    </row>
    <row r="161" s="15" customFormat="1">
      <c r="A161" s="15"/>
      <c r="B161" s="266"/>
      <c r="C161" s="267"/>
      <c r="D161" s="246" t="s">
        <v>169</v>
      </c>
      <c r="E161" s="268" t="s">
        <v>1</v>
      </c>
      <c r="F161" s="269" t="s">
        <v>171</v>
      </c>
      <c r="G161" s="267"/>
      <c r="H161" s="270">
        <v>641.30700000000002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169</v>
      </c>
      <c r="AU161" s="276" t="s">
        <v>93</v>
      </c>
      <c r="AV161" s="15" t="s">
        <v>167</v>
      </c>
      <c r="AW161" s="15" t="s">
        <v>38</v>
      </c>
      <c r="AX161" s="15" t="s">
        <v>91</v>
      </c>
      <c r="AY161" s="276" t="s">
        <v>160</v>
      </c>
    </row>
    <row r="162" s="2" customFormat="1">
      <c r="A162" s="40"/>
      <c r="B162" s="41"/>
      <c r="C162" s="231" t="s">
        <v>167</v>
      </c>
      <c r="D162" s="231" t="s">
        <v>162</v>
      </c>
      <c r="E162" s="232" t="s">
        <v>416</v>
      </c>
      <c r="F162" s="233" t="s">
        <v>417</v>
      </c>
      <c r="G162" s="234" t="s">
        <v>418</v>
      </c>
      <c r="H162" s="235">
        <v>1200</v>
      </c>
      <c r="I162" s="236"/>
      <c r="J162" s="237">
        <f>ROUND(I162*H162,2)</f>
        <v>0</v>
      </c>
      <c r="K162" s="233" t="s">
        <v>166</v>
      </c>
      <c r="L162" s="46"/>
      <c r="M162" s="238" t="s">
        <v>1</v>
      </c>
      <c r="N162" s="239" t="s">
        <v>48</v>
      </c>
      <c r="O162" s="93"/>
      <c r="P162" s="240">
        <f>O162*H162</f>
        <v>0</v>
      </c>
      <c r="Q162" s="240">
        <v>3.0000000000000001E-05</v>
      </c>
      <c r="R162" s="240">
        <f>Q162*H162</f>
        <v>0.036000000000000004</v>
      </c>
      <c r="S162" s="240">
        <v>0</v>
      </c>
      <c r="T162" s="241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2" t="s">
        <v>167</v>
      </c>
      <c r="AT162" s="242" t="s">
        <v>162</v>
      </c>
      <c r="AU162" s="242" t="s">
        <v>93</v>
      </c>
      <c r="AY162" s="18" t="s">
        <v>160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8" t="s">
        <v>91</v>
      </c>
      <c r="BK162" s="243">
        <f>ROUND(I162*H162,2)</f>
        <v>0</v>
      </c>
      <c r="BL162" s="18" t="s">
        <v>167</v>
      </c>
      <c r="BM162" s="242" t="s">
        <v>419</v>
      </c>
    </row>
    <row r="163" s="13" customFormat="1">
      <c r="A163" s="13"/>
      <c r="B163" s="244"/>
      <c r="C163" s="245"/>
      <c r="D163" s="246" t="s">
        <v>169</v>
      </c>
      <c r="E163" s="247" t="s">
        <v>1</v>
      </c>
      <c r="F163" s="248" t="s">
        <v>391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169</v>
      </c>
      <c r="AU163" s="254" t="s">
        <v>93</v>
      </c>
      <c r="AV163" s="13" t="s">
        <v>91</v>
      </c>
      <c r="AW163" s="13" t="s">
        <v>38</v>
      </c>
      <c r="AX163" s="13" t="s">
        <v>83</v>
      </c>
      <c r="AY163" s="254" t="s">
        <v>160</v>
      </c>
    </row>
    <row r="164" s="14" customFormat="1">
      <c r="A164" s="14"/>
      <c r="B164" s="255"/>
      <c r="C164" s="256"/>
      <c r="D164" s="246" t="s">
        <v>169</v>
      </c>
      <c r="E164" s="257" t="s">
        <v>1</v>
      </c>
      <c r="F164" s="258" t="s">
        <v>420</v>
      </c>
      <c r="G164" s="256"/>
      <c r="H164" s="259">
        <v>1200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169</v>
      </c>
      <c r="AU164" s="265" t="s">
        <v>93</v>
      </c>
      <c r="AV164" s="14" t="s">
        <v>93</v>
      </c>
      <c r="AW164" s="14" t="s">
        <v>38</v>
      </c>
      <c r="AX164" s="14" t="s">
        <v>83</v>
      </c>
      <c r="AY164" s="265" t="s">
        <v>160</v>
      </c>
    </row>
    <row r="165" s="15" customFormat="1">
      <c r="A165" s="15"/>
      <c r="B165" s="266"/>
      <c r="C165" s="267"/>
      <c r="D165" s="246" t="s">
        <v>169</v>
      </c>
      <c r="E165" s="268" t="s">
        <v>1</v>
      </c>
      <c r="F165" s="269" t="s">
        <v>171</v>
      </c>
      <c r="G165" s="267"/>
      <c r="H165" s="270">
        <v>1200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6" t="s">
        <v>169</v>
      </c>
      <c r="AU165" s="276" t="s">
        <v>93</v>
      </c>
      <c r="AV165" s="15" t="s">
        <v>167</v>
      </c>
      <c r="AW165" s="15" t="s">
        <v>38</v>
      </c>
      <c r="AX165" s="15" t="s">
        <v>91</v>
      </c>
      <c r="AY165" s="276" t="s">
        <v>160</v>
      </c>
    </row>
    <row r="166" s="2" customFormat="1">
      <c r="A166" s="40"/>
      <c r="B166" s="41"/>
      <c r="C166" s="231" t="s">
        <v>186</v>
      </c>
      <c r="D166" s="231" t="s">
        <v>162</v>
      </c>
      <c r="E166" s="232" t="s">
        <v>421</v>
      </c>
      <c r="F166" s="233" t="s">
        <v>422</v>
      </c>
      <c r="G166" s="234" t="s">
        <v>423</v>
      </c>
      <c r="H166" s="235">
        <v>50</v>
      </c>
      <c r="I166" s="236"/>
      <c r="J166" s="237">
        <f>ROUND(I166*H166,2)</f>
        <v>0</v>
      </c>
      <c r="K166" s="233" t="s">
        <v>166</v>
      </c>
      <c r="L166" s="46"/>
      <c r="M166" s="238" t="s">
        <v>1</v>
      </c>
      <c r="N166" s="239" t="s">
        <v>48</v>
      </c>
      <c r="O166" s="93"/>
      <c r="P166" s="240">
        <f>O166*H166</f>
        <v>0</v>
      </c>
      <c r="Q166" s="240">
        <v>0</v>
      </c>
      <c r="R166" s="240">
        <f>Q166*H166</f>
        <v>0</v>
      </c>
      <c r="S166" s="240">
        <v>0</v>
      </c>
      <c r="T166" s="241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2" t="s">
        <v>167</v>
      </c>
      <c r="AT166" s="242" t="s">
        <v>162</v>
      </c>
      <c r="AU166" s="242" t="s">
        <v>93</v>
      </c>
      <c r="AY166" s="18" t="s">
        <v>160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8" t="s">
        <v>91</v>
      </c>
      <c r="BK166" s="243">
        <f>ROUND(I166*H166,2)</f>
        <v>0</v>
      </c>
      <c r="BL166" s="18" t="s">
        <v>167</v>
      </c>
      <c r="BM166" s="242" t="s">
        <v>424</v>
      </c>
    </row>
    <row r="167" s="13" customFormat="1">
      <c r="A167" s="13"/>
      <c r="B167" s="244"/>
      <c r="C167" s="245"/>
      <c r="D167" s="246" t="s">
        <v>169</v>
      </c>
      <c r="E167" s="247" t="s">
        <v>1</v>
      </c>
      <c r="F167" s="248" t="s">
        <v>391</v>
      </c>
      <c r="G167" s="245"/>
      <c r="H167" s="247" t="s">
        <v>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169</v>
      </c>
      <c r="AU167" s="254" t="s">
        <v>93</v>
      </c>
      <c r="AV167" s="13" t="s">
        <v>91</v>
      </c>
      <c r="AW167" s="13" t="s">
        <v>38</v>
      </c>
      <c r="AX167" s="13" t="s">
        <v>83</v>
      </c>
      <c r="AY167" s="254" t="s">
        <v>160</v>
      </c>
    </row>
    <row r="168" s="14" customFormat="1">
      <c r="A168" s="14"/>
      <c r="B168" s="255"/>
      <c r="C168" s="256"/>
      <c r="D168" s="246" t="s">
        <v>169</v>
      </c>
      <c r="E168" s="257" t="s">
        <v>1</v>
      </c>
      <c r="F168" s="258" t="s">
        <v>425</v>
      </c>
      <c r="G168" s="256"/>
      <c r="H168" s="259">
        <v>50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169</v>
      </c>
      <c r="AU168" s="265" t="s">
        <v>93</v>
      </c>
      <c r="AV168" s="14" t="s">
        <v>93</v>
      </c>
      <c r="AW168" s="14" t="s">
        <v>38</v>
      </c>
      <c r="AX168" s="14" t="s">
        <v>83</v>
      </c>
      <c r="AY168" s="265" t="s">
        <v>160</v>
      </c>
    </row>
    <row r="169" s="15" customFormat="1">
      <c r="A169" s="15"/>
      <c r="B169" s="266"/>
      <c r="C169" s="267"/>
      <c r="D169" s="246" t="s">
        <v>169</v>
      </c>
      <c r="E169" s="268" t="s">
        <v>1</v>
      </c>
      <c r="F169" s="269" t="s">
        <v>171</v>
      </c>
      <c r="G169" s="267"/>
      <c r="H169" s="270">
        <v>50</v>
      </c>
      <c r="I169" s="271"/>
      <c r="J169" s="267"/>
      <c r="K169" s="267"/>
      <c r="L169" s="272"/>
      <c r="M169" s="273"/>
      <c r="N169" s="274"/>
      <c r="O169" s="274"/>
      <c r="P169" s="274"/>
      <c r="Q169" s="274"/>
      <c r="R169" s="274"/>
      <c r="S169" s="274"/>
      <c r="T169" s="27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6" t="s">
        <v>169</v>
      </c>
      <c r="AU169" s="276" t="s">
        <v>93</v>
      </c>
      <c r="AV169" s="15" t="s">
        <v>167</v>
      </c>
      <c r="AW169" s="15" t="s">
        <v>38</v>
      </c>
      <c r="AX169" s="15" t="s">
        <v>91</v>
      </c>
      <c r="AY169" s="276" t="s">
        <v>160</v>
      </c>
    </row>
    <row r="170" s="2" customFormat="1" ht="16.5" customHeight="1">
      <c r="A170" s="40"/>
      <c r="B170" s="41"/>
      <c r="C170" s="231" t="s">
        <v>217</v>
      </c>
      <c r="D170" s="231" t="s">
        <v>162</v>
      </c>
      <c r="E170" s="232" t="s">
        <v>426</v>
      </c>
      <c r="F170" s="233" t="s">
        <v>427</v>
      </c>
      <c r="G170" s="234" t="s">
        <v>177</v>
      </c>
      <c r="H170" s="235">
        <v>14.800000000000001</v>
      </c>
      <c r="I170" s="236"/>
      <c r="J170" s="237">
        <f>ROUND(I170*H170,2)</f>
        <v>0</v>
      </c>
      <c r="K170" s="233" t="s">
        <v>166</v>
      </c>
      <c r="L170" s="46"/>
      <c r="M170" s="238" t="s">
        <v>1</v>
      </c>
      <c r="N170" s="239" t="s">
        <v>48</v>
      </c>
      <c r="O170" s="93"/>
      <c r="P170" s="240">
        <f>O170*H170</f>
        <v>0</v>
      </c>
      <c r="Q170" s="240">
        <v>0.036900000000000002</v>
      </c>
      <c r="R170" s="240">
        <f>Q170*H170</f>
        <v>0.54612000000000005</v>
      </c>
      <c r="S170" s="240">
        <v>0</v>
      </c>
      <c r="T170" s="241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2" t="s">
        <v>167</v>
      </c>
      <c r="AT170" s="242" t="s">
        <v>162</v>
      </c>
      <c r="AU170" s="242" t="s">
        <v>93</v>
      </c>
      <c r="AY170" s="18" t="s">
        <v>160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8" t="s">
        <v>91</v>
      </c>
      <c r="BK170" s="243">
        <f>ROUND(I170*H170,2)</f>
        <v>0</v>
      </c>
      <c r="BL170" s="18" t="s">
        <v>167</v>
      </c>
      <c r="BM170" s="242" t="s">
        <v>428</v>
      </c>
    </row>
    <row r="171" s="13" customFormat="1">
      <c r="A171" s="13"/>
      <c r="B171" s="244"/>
      <c r="C171" s="245"/>
      <c r="D171" s="246" t="s">
        <v>169</v>
      </c>
      <c r="E171" s="247" t="s">
        <v>1</v>
      </c>
      <c r="F171" s="248" t="s">
        <v>391</v>
      </c>
      <c r="G171" s="245"/>
      <c r="H171" s="247" t="s">
        <v>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169</v>
      </c>
      <c r="AU171" s="254" t="s">
        <v>93</v>
      </c>
      <c r="AV171" s="13" t="s">
        <v>91</v>
      </c>
      <c r="AW171" s="13" t="s">
        <v>38</v>
      </c>
      <c r="AX171" s="13" t="s">
        <v>83</v>
      </c>
      <c r="AY171" s="254" t="s">
        <v>160</v>
      </c>
    </row>
    <row r="172" s="14" customFormat="1">
      <c r="A172" s="14"/>
      <c r="B172" s="255"/>
      <c r="C172" s="256"/>
      <c r="D172" s="246" t="s">
        <v>169</v>
      </c>
      <c r="E172" s="257" t="s">
        <v>1</v>
      </c>
      <c r="F172" s="258" t="s">
        <v>429</v>
      </c>
      <c r="G172" s="256"/>
      <c r="H172" s="259">
        <v>3.2000000000000002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169</v>
      </c>
      <c r="AU172" s="265" t="s">
        <v>93</v>
      </c>
      <c r="AV172" s="14" t="s">
        <v>93</v>
      </c>
      <c r="AW172" s="14" t="s">
        <v>38</v>
      </c>
      <c r="AX172" s="14" t="s">
        <v>83</v>
      </c>
      <c r="AY172" s="265" t="s">
        <v>160</v>
      </c>
    </row>
    <row r="173" s="14" customFormat="1">
      <c r="A173" s="14"/>
      <c r="B173" s="255"/>
      <c r="C173" s="256"/>
      <c r="D173" s="246" t="s">
        <v>169</v>
      </c>
      <c r="E173" s="257" t="s">
        <v>1</v>
      </c>
      <c r="F173" s="258" t="s">
        <v>430</v>
      </c>
      <c r="G173" s="256"/>
      <c r="H173" s="259">
        <v>0.80000000000000004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169</v>
      </c>
      <c r="AU173" s="265" t="s">
        <v>93</v>
      </c>
      <c r="AV173" s="14" t="s">
        <v>93</v>
      </c>
      <c r="AW173" s="14" t="s">
        <v>38</v>
      </c>
      <c r="AX173" s="14" t="s">
        <v>83</v>
      </c>
      <c r="AY173" s="265" t="s">
        <v>160</v>
      </c>
    </row>
    <row r="174" s="14" customFormat="1">
      <c r="A174" s="14"/>
      <c r="B174" s="255"/>
      <c r="C174" s="256"/>
      <c r="D174" s="246" t="s">
        <v>169</v>
      </c>
      <c r="E174" s="257" t="s">
        <v>1</v>
      </c>
      <c r="F174" s="258" t="s">
        <v>431</v>
      </c>
      <c r="G174" s="256"/>
      <c r="H174" s="259">
        <v>7.2000000000000002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169</v>
      </c>
      <c r="AU174" s="265" t="s">
        <v>93</v>
      </c>
      <c r="AV174" s="14" t="s">
        <v>93</v>
      </c>
      <c r="AW174" s="14" t="s">
        <v>38</v>
      </c>
      <c r="AX174" s="14" t="s">
        <v>83</v>
      </c>
      <c r="AY174" s="265" t="s">
        <v>160</v>
      </c>
    </row>
    <row r="175" s="14" customFormat="1">
      <c r="A175" s="14"/>
      <c r="B175" s="255"/>
      <c r="C175" s="256"/>
      <c r="D175" s="246" t="s">
        <v>169</v>
      </c>
      <c r="E175" s="257" t="s">
        <v>1</v>
      </c>
      <c r="F175" s="258" t="s">
        <v>432</v>
      </c>
      <c r="G175" s="256"/>
      <c r="H175" s="259">
        <v>2.2000000000000002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169</v>
      </c>
      <c r="AU175" s="265" t="s">
        <v>93</v>
      </c>
      <c r="AV175" s="14" t="s">
        <v>93</v>
      </c>
      <c r="AW175" s="14" t="s">
        <v>38</v>
      </c>
      <c r="AX175" s="14" t="s">
        <v>83</v>
      </c>
      <c r="AY175" s="265" t="s">
        <v>160</v>
      </c>
    </row>
    <row r="176" s="14" customFormat="1">
      <c r="A176" s="14"/>
      <c r="B176" s="255"/>
      <c r="C176" s="256"/>
      <c r="D176" s="246" t="s">
        <v>169</v>
      </c>
      <c r="E176" s="257" t="s">
        <v>1</v>
      </c>
      <c r="F176" s="258" t="s">
        <v>433</v>
      </c>
      <c r="G176" s="256"/>
      <c r="H176" s="259">
        <v>1.3999999999999999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169</v>
      </c>
      <c r="AU176" s="265" t="s">
        <v>93</v>
      </c>
      <c r="AV176" s="14" t="s">
        <v>93</v>
      </c>
      <c r="AW176" s="14" t="s">
        <v>38</v>
      </c>
      <c r="AX176" s="14" t="s">
        <v>83</v>
      </c>
      <c r="AY176" s="265" t="s">
        <v>160</v>
      </c>
    </row>
    <row r="177" s="15" customFormat="1">
      <c r="A177" s="15"/>
      <c r="B177" s="266"/>
      <c r="C177" s="267"/>
      <c r="D177" s="246" t="s">
        <v>169</v>
      </c>
      <c r="E177" s="268" t="s">
        <v>1</v>
      </c>
      <c r="F177" s="269" t="s">
        <v>171</v>
      </c>
      <c r="G177" s="267"/>
      <c r="H177" s="270">
        <v>14.800000000000001</v>
      </c>
      <c r="I177" s="271"/>
      <c r="J177" s="267"/>
      <c r="K177" s="267"/>
      <c r="L177" s="272"/>
      <c r="M177" s="273"/>
      <c r="N177" s="274"/>
      <c r="O177" s="274"/>
      <c r="P177" s="274"/>
      <c r="Q177" s="274"/>
      <c r="R177" s="274"/>
      <c r="S177" s="274"/>
      <c r="T177" s="27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6" t="s">
        <v>169</v>
      </c>
      <c r="AU177" s="276" t="s">
        <v>93</v>
      </c>
      <c r="AV177" s="15" t="s">
        <v>167</v>
      </c>
      <c r="AW177" s="15" t="s">
        <v>38</v>
      </c>
      <c r="AX177" s="15" t="s">
        <v>91</v>
      </c>
      <c r="AY177" s="276" t="s">
        <v>160</v>
      </c>
    </row>
    <row r="178" s="2" customFormat="1">
      <c r="A178" s="40"/>
      <c r="B178" s="41"/>
      <c r="C178" s="231" t="s">
        <v>223</v>
      </c>
      <c r="D178" s="231" t="s">
        <v>162</v>
      </c>
      <c r="E178" s="232" t="s">
        <v>434</v>
      </c>
      <c r="F178" s="233" t="s">
        <v>435</v>
      </c>
      <c r="G178" s="234" t="s">
        <v>177</v>
      </c>
      <c r="H178" s="235">
        <v>8.9000000000000004</v>
      </c>
      <c r="I178" s="236"/>
      <c r="J178" s="237">
        <f>ROUND(I178*H178,2)</f>
        <v>0</v>
      </c>
      <c r="K178" s="233" t="s">
        <v>166</v>
      </c>
      <c r="L178" s="46"/>
      <c r="M178" s="238" t="s">
        <v>1</v>
      </c>
      <c r="N178" s="239" t="s">
        <v>48</v>
      </c>
      <c r="O178" s="93"/>
      <c r="P178" s="240">
        <f>O178*H178</f>
        <v>0</v>
      </c>
      <c r="Q178" s="240">
        <v>0.01269</v>
      </c>
      <c r="R178" s="240">
        <f>Q178*H178</f>
        <v>0.112941</v>
      </c>
      <c r="S178" s="240">
        <v>0</v>
      </c>
      <c r="T178" s="241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2" t="s">
        <v>167</v>
      </c>
      <c r="AT178" s="242" t="s">
        <v>162</v>
      </c>
      <c r="AU178" s="242" t="s">
        <v>93</v>
      </c>
      <c r="AY178" s="18" t="s">
        <v>160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8" t="s">
        <v>91</v>
      </c>
      <c r="BK178" s="243">
        <f>ROUND(I178*H178,2)</f>
        <v>0</v>
      </c>
      <c r="BL178" s="18" t="s">
        <v>167</v>
      </c>
      <c r="BM178" s="242" t="s">
        <v>436</v>
      </c>
    </row>
    <row r="179" s="13" customFormat="1">
      <c r="A179" s="13"/>
      <c r="B179" s="244"/>
      <c r="C179" s="245"/>
      <c r="D179" s="246" t="s">
        <v>169</v>
      </c>
      <c r="E179" s="247" t="s">
        <v>1</v>
      </c>
      <c r="F179" s="248" t="s">
        <v>391</v>
      </c>
      <c r="G179" s="245"/>
      <c r="H179" s="247" t="s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169</v>
      </c>
      <c r="AU179" s="254" t="s">
        <v>93</v>
      </c>
      <c r="AV179" s="13" t="s">
        <v>91</v>
      </c>
      <c r="AW179" s="13" t="s">
        <v>38</v>
      </c>
      <c r="AX179" s="13" t="s">
        <v>83</v>
      </c>
      <c r="AY179" s="254" t="s">
        <v>160</v>
      </c>
    </row>
    <row r="180" s="14" customFormat="1">
      <c r="A180" s="14"/>
      <c r="B180" s="255"/>
      <c r="C180" s="256"/>
      <c r="D180" s="246" t="s">
        <v>169</v>
      </c>
      <c r="E180" s="257" t="s">
        <v>1</v>
      </c>
      <c r="F180" s="258" t="s">
        <v>437</v>
      </c>
      <c r="G180" s="256"/>
      <c r="H180" s="259">
        <v>3.2000000000000002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169</v>
      </c>
      <c r="AU180" s="265" t="s">
        <v>93</v>
      </c>
      <c r="AV180" s="14" t="s">
        <v>93</v>
      </c>
      <c r="AW180" s="14" t="s">
        <v>38</v>
      </c>
      <c r="AX180" s="14" t="s">
        <v>83</v>
      </c>
      <c r="AY180" s="265" t="s">
        <v>160</v>
      </c>
    </row>
    <row r="181" s="14" customFormat="1">
      <c r="A181" s="14"/>
      <c r="B181" s="255"/>
      <c r="C181" s="256"/>
      <c r="D181" s="246" t="s">
        <v>169</v>
      </c>
      <c r="E181" s="257" t="s">
        <v>1</v>
      </c>
      <c r="F181" s="258" t="s">
        <v>430</v>
      </c>
      <c r="G181" s="256"/>
      <c r="H181" s="259">
        <v>0.80000000000000004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169</v>
      </c>
      <c r="AU181" s="265" t="s">
        <v>93</v>
      </c>
      <c r="AV181" s="14" t="s">
        <v>93</v>
      </c>
      <c r="AW181" s="14" t="s">
        <v>38</v>
      </c>
      <c r="AX181" s="14" t="s">
        <v>83</v>
      </c>
      <c r="AY181" s="265" t="s">
        <v>160</v>
      </c>
    </row>
    <row r="182" s="14" customFormat="1">
      <c r="A182" s="14"/>
      <c r="B182" s="255"/>
      <c r="C182" s="256"/>
      <c r="D182" s="246" t="s">
        <v>169</v>
      </c>
      <c r="E182" s="257" t="s">
        <v>1</v>
      </c>
      <c r="F182" s="258" t="s">
        <v>438</v>
      </c>
      <c r="G182" s="256"/>
      <c r="H182" s="259">
        <v>2.3999999999999999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169</v>
      </c>
      <c r="AU182" s="265" t="s">
        <v>93</v>
      </c>
      <c r="AV182" s="14" t="s">
        <v>93</v>
      </c>
      <c r="AW182" s="14" t="s">
        <v>38</v>
      </c>
      <c r="AX182" s="14" t="s">
        <v>83</v>
      </c>
      <c r="AY182" s="265" t="s">
        <v>160</v>
      </c>
    </row>
    <row r="183" s="14" customFormat="1">
      <c r="A183" s="14"/>
      <c r="B183" s="255"/>
      <c r="C183" s="256"/>
      <c r="D183" s="246" t="s">
        <v>169</v>
      </c>
      <c r="E183" s="257" t="s">
        <v>1</v>
      </c>
      <c r="F183" s="258" t="s">
        <v>439</v>
      </c>
      <c r="G183" s="256"/>
      <c r="H183" s="259">
        <v>1.1000000000000001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169</v>
      </c>
      <c r="AU183" s="265" t="s">
        <v>93</v>
      </c>
      <c r="AV183" s="14" t="s">
        <v>93</v>
      </c>
      <c r="AW183" s="14" t="s">
        <v>38</v>
      </c>
      <c r="AX183" s="14" t="s">
        <v>83</v>
      </c>
      <c r="AY183" s="265" t="s">
        <v>160</v>
      </c>
    </row>
    <row r="184" s="14" customFormat="1">
      <c r="A184" s="14"/>
      <c r="B184" s="255"/>
      <c r="C184" s="256"/>
      <c r="D184" s="246" t="s">
        <v>169</v>
      </c>
      <c r="E184" s="257" t="s">
        <v>1</v>
      </c>
      <c r="F184" s="258" t="s">
        <v>433</v>
      </c>
      <c r="G184" s="256"/>
      <c r="H184" s="259">
        <v>1.3999999999999999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169</v>
      </c>
      <c r="AU184" s="265" t="s">
        <v>93</v>
      </c>
      <c r="AV184" s="14" t="s">
        <v>93</v>
      </c>
      <c r="AW184" s="14" t="s">
        <v>38</v>
      </c>
      <c r="AX184" s="14" t="s">
        <v>83</v>
      </c>
      <c r="AY184" s="265" t="s">
        <v>160</v>
      </c>
    </row>
    <row r="185" s="15" customFormat="1">
      <c r="A185" s="15"/>
      <c r="B185" s="266"/>
      <c r="C185" s="267"/>
      <c r="D185" s="246" t="s">
        <v>169</v>
      </c>
      <c r="E185" s="268" t="s">
        <v>1</v>
      </c>
      <c r="F185" s="269" t="s">
        <v>171</v>
      </c>
      <c r="G185" s="267"/>
      <c r="H185" s="270">
        <v>8.9000000000000004</v>
      </c>
      <c r="I185" s="271"/>
      <c r="J185" s="267"/>
      <c r="K185" s="267"/>
      <c r="L185" s="272"/>
      <c r="M185" s="273"/>
      <c r="N185" s="274"/>
      <c r="O185" s="274"/>
      <c r="P185" s="274"/>
      <c r="Q185" s="274"/>
      <c r="R185" s="274"/>
      <c r="S185" s="274"/>
      <c r="T185" s="27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6" t="s">
        <v>169</v>
      </c>
      <c r="AU185" s="276" t="s">
        <v>93</v>
      </c>
      <c r="AV185" s="15" t="s">
        <v>167</v>
      </c>
      <c r="AW185" s="15" t="s">
        <v>38</v>
      </c>
      <c r="AX185" s="15" t="s">
        <v>91</v>
      </c>
      <c r="AY185" s="276" t="s">
        <v>160</v>
      </c>
    </row>
    <row r="186" s="2" customFormat="1">
      <c r="A186" s="40"/>
      <c r="B186" s="41"/>
      <c r="C186" s="231" t="s">
        <v>229</v>
      </c>
      <c r="D186" s="231" t="s">
        <v>162</v>
      </c>
      <c r="E186" s="232" t="s">
        <v>440</v>
      </c>
      <c r="F186" s="233" t="s">
        <v>441</v>
      </c>
      <c r="G186" s="234" t="s">
        <v>177</v>
      </c>
      <c r="H186" s="235">
        <v>7.5999999999999996</v>
      </c>
      <c r="I186" s="236"/>
      <c r="J186" s="237">
        <f>ROUND(I186*H186,2)</f>
        <v>0</v>
      </c>
      <c r="K186" s="233" t="s">
        <v>166</v>
      </c>
      <c r="L186" s="46"/>
      <c r="M186" s="238" t="s">
        <v>1</v>
      </c>
      <c r="N186" s="239" t="s">
        <v>48</v>
      </c>
      <c r="O186" s="93"/>
      <c r="P186" s="240">
        <f>O186*H186</f>
        <v>0</v>
      </c>
      <c r="Q186" s="240">
        <v>0.036900000000000002</v>
      </c>
      <c r="R186" s="240">
        <f>Q186*H186</f>
        <v>0.28044000000000002</v>
      </c>
      <c r="S186" s="240">
        <v>0</v>
      </c>
      <c r="T186" s="241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2" t="s">
        <v>167</v>
      </c>
      <c r="AT186" s="242" t="s">
        <v>162</v>
      </c>
      <c r="AU186" s="242" t="s">
        <v>93</v>
      </c>
      <c r="AY186" s="18" t="s">
        <v>160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8" t="s">
        <v>91</v>
      </c>
      <c r="BK186" s="243">
        <f>ROUND(I186*H186,2)</f>
        <v>0</v>
      </c>
      <c r="BL186" s="18" t="s">
        <v>167</v>
      </c>
      <c r="BM186" s="242" t="s">
        <v>442</v>
      </c>
    </row>
    <row r="187" s="13" customFormat="1">
      <c r="A187" s="13"/>
      <c r="B187" s="244"/>
      <c r="C187" s="245"/>
      <c r="D187" s="246" t="s">
        <v>169</v>
      </c>
      <c r="E187" s="247" t="s">
        <v>1</v>
      </c>
      <c r="F187" s="248" t="s">
        <v>391</v>
      </c>
      <c r="G187" s="245"/>
      <c r="H187" s="247" t="s">
        <v>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169</v>
      </c>
      <c r="AU187" s="254" t="s">
        <v>93</v>
      </c>
      <c r="AV187" s="13" t="s">
        <v>91</v>
      </c>
      <c r="AW187" s="13" t="s">
        <v>38</v>
      </c>
      <c r="AX187" s="13" t="s">
        <v>83</v>
      </c>
      <c r="AY187" s="254" t="s">
        <v>160</v>
      </c>
    </row>
    <row r="188" s="14" customFormat="1">
      <c r="A188" s="14"/>
      <c r="B188" s="255"/>
      <c r="C188" s="256"/>
      <c r="D188" s="246" t="s">
        <v>169</v>
      </c>
      <c r="E188" s="257" t="s">
        <v>1</v>
      </c>
      <c r="F188" s="258" t="s">
        <v>443</v>
      </c>
      <c r="G188" s="256"/>
      <c r="H188" s="259">
        <v>0.80000000000000004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169</v>
      </c>
      <c r="AU188" s="265" t="s">
        <v>93</v>
      </c>
      <c r="AV188" s="14" t="s">
        <v>93</v>
      </c>
      <c r="AW188" s="14" t="s">
        <v>38</v>
      </c>
      <c r="AX188" s="14" t="s">
        <v>83</v>
      </c>
      <c r="AY188" s="265" t="s">
        <v>160</v>
      </c>
    </row>
    <row r="189" s="14" customFormat="1">
      <c r="A189" s="14"/>
      <c r="B189" s="255"/>
      <c r="C189" s="256"/>
      <c r="D189" s="246" t="s">
        <v>169</v>
      </c>
      <c r="E189" s="257" t="s">
        <v>1</v>
      </c>
      <c r="F189" s="258" t="s">
        <v>430</v>
      </c>
      <c r="G189" s="256"/>
      <c r="H189" s="259">
        <v>0.80000000000000004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169</v>
      </c>
      <c r="AU189" s="265" t="s">
        <v>93</v>
      </c>
      <c r="AV189" s="14" t="s">
        <v>93</v>
      </c>
      <c r="AW189" s="14" t="s">
        <v>38</v>
      </c>
      <c r="AX189" s="14" t="s">
        <v>83</v>
      </c>
      <c r="AY189" s="265" t="s">
        <v>160</v>
      </c>
    </row>
    <row r="190" s="14" customFormat="1">
      <c r="A190" s="14"/>
      <c r="B190" s="255"/>
      <c r="C190" s="256"/>
      <c r="D190" s="246" t="s">
        <v>169</v>
      </c>
      <c r="E190" s="257" t="s">
        <v>1</v>
      </c>
      <c r="F190" s="258" t="s">
        <v>444</v>
      </c>
      <c r="G190" s="256"/>
      <c r="H190" s="259">
        <v>6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169</v>
      </c>
      <c r="AU190" s="265" t="s">
        <v>93</v>
      </c>
      <c r="AV190" s="14" t="s">
        <v>93</v>
      </c>
      <c r="AW190" s="14" t="s">
        <v>38</v>
      </c>
      <c r="AX190" s="14" t="s">
        <v>83</v>
      </c>
      <c r="AY190" s="265" t="s">
        <v>160</v>
      </c>
    </row>
    <row r="191" s="15" customFormat="1">
      <c r="A191" s="15"/>
      <c r="B191" s="266"/>
      <c r="C191" s="267"/>
      <c r="D191" s="246" t="s">
        <v>169</v>
      </c>
      <c r="E191" s="268" t="s">
        <v>1</v>
      </c>
      <c r="F191" s="269" t="s">
        <v>171</v>
      </c>
      <c r="G191" s="267"/>
      <c r="H191" s="270">
        <v>7.5999999999999996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6" t="s">
        <v>169</v>
      </c>
      <c r="AU191" s="276" t="s">
        <v>93</v>
      </c>
      <c r="AV191" s="15" t="s">
        <v>167</v>
      </c>
      <c r="AW191" s="15" t="s">
        <v>38</v>
      </c>
      <c r="AX191" s="15" t="s">
        <v>91</v>
      </c>
      <c r="AY191" s="276" t="s">
        <v>160</v>
      </c>
    </row>
    <row r="192" s="2" customFormat="1">
      <c r="A192" s="40"/>
      <c r="B192" s="41"/>
      <c r="C192" s="231" t="s">
        <v>233</v>
      </c>
      <c r="D192" s="231" t="s">
        <v>162</v>
      </c>
      <c r="E192" s="232" t="s">
        <v>445</v>
      </c>
      <c r="F192" s="233" t="s">
        <v>446</v>
      </c>
      <c r="G192" s="234" t="s">
        <v>182</v>
      </c>
      <c r="H192" s="235">
        <v>59.954999999999998</v>
      </c>
      <c r="I192" s="236"/>
      <c r="J192" s="237">
        <f>ROUND(I192*H192,2)</f>
        <v>0</v>
      </c>
      <c r="K192" s="233" t="s">
        <v>166</v>
      </c>
      <c r="L192" s="46"/>
      <c r="M192" s="238" t="s">
        <v>1</v>
      </c>
      <c r="N192" s="239" t="s">
        <v>48</v>
      </c>
      <c r="O192" s="93"/>
      <c r="P192" s="240">
        <f>O192*H192</f>
        <v>0</v>
      </c>
      <c r="Q192" s="240">
        <v>0</v>
      </c>
      <c r="R192" s="240">
        <f>Q192*H192</f>
        <v>0</v>
      </c>
      <c r="S192" s="240">
        <v>0</v>
      </c>
      <c r="T192" s="241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2" t="s">
        <v>167</v>
      </c>
      <c r="AT192" s="242" t="s">
        <v>162</v>
      </c>
      <c r="AU192" s="242" t="s">
        <v>93</v>
      </c>
      <c r="AY192" s="18" t="s">
        <v>160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8" t="s">
        <v>91</v>
      </c>
      <c r="BK192" s="243">
        <f>ROUND(I192*H192,2)</f>
        <v>0</v>
      </c>
      <c r="BL192" s="18" t="s">
        <v>167</v>
      </c>
      <c r="BM192" s="242" t="s">
        <v>447</v>
      </c>
    </row>
    <row r="193" s="13" customFormat="1">
      <c r="A193" s="13"/>
      <c r="B193" s="244"/>
      <c r="C193" s="245"/>
      <c r="D193" s="246" t="s">
        <v>169</v>
      </c>
      <c r="E193" s="247" t="s">
        <v>1</v>
      </c>
      <c r="F193" s="248" t="s">
        <v>391</v>
      </c>
      <c r="G193" s="245"/>
      <c r="H193" s="247" t="s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169</v>
      </c>
      <c r="AU193" s="254" t="s">
        <v>93</v>
      </c>
      <c r="AV193" s="13" t="s">
        <v>91</v>
      </c>
      <c r="AW193" s="13" t="s">
        <v>38</v>
      </c>
      <c r="AX193" s="13" t="s">
        <v>83</v>
      </c>
      <c r="AY193" s="254" t="s">
        <v>160</v>
      </c>
    </row>
    <row r="194" s="13" customFormat="1">
      <c r="A194" s="13"/>
      <c r="B194" s="244"/>
      <c r="C194" s="245"/>
      <c r="D194" s="246" t="s">
        <v>169</v>
      </c>
      <c r="E194" s="247" t="s">
        <v>1</v>
      </c>
      <c r="F194" s="248" t="s">
        <v>184</v>
      </c>
      <c r="G194" s="245"/>
      <c r="H194" s="247" t="s">
        <v>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169</v>
      </c>
      <c r="AU194" s="254" t="s">
        <v>93</v>
      </c>
      <c r="AV194" s="13" t="s">
        <v>91</v>
      </c>
      <c r="AW194" s="13" t="s">
        <v>38</v>
      </c>
      <c r="AX194" s="13" t="s">
        <v>83</v>
      </c>
      <c r="AY194" s="254" t="s">
        <v>160</v>
      </c>
    </row>
    <row r="195" s="14" customFormat="1">
      <c r="A195" s="14"/>
      <c r="B195" s="255"/>
      <c r="C195" s="256"/>
      <c r="D195" s="246" t="s">
        <v>169</v>
      </c>
      <c r="E195" s="257" t="s">
        <v>1</v>
      </c>
      <c r="F195" s="258" t="s">
        <v>448</v>
      </c>
      <c r="G195" s="256"/>
      <c r="H195" s="259">
        <v>17.879999999999999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169</v>
      </c>
      <c r="AU195" s="265" t="s">
        <v>93</v>
      </c>
      <c r="AV195" s="14" t="s">
        <v>93</v>
      </c>
      <c r="AW195" s="14" t="s">
        <v>38</v>
      </c>
      <c r="AX195" s="14" t="s">
        <v>83</v>
      </c>
      <c r="AY195" s="265" t="s">
        <v>160</v>
      </c>
    </row>
    <row r="196" s="14" customFormat="1">
      <c r="A196" s="14"/>
      <c r="B196" s="255"/>
      <c r="C196" s="256"/>
      <c r="D196" s="246" t="s">
        <v>169</v>
      </c>
      <c r="E196" s="257" t="s">
        <v>1</v>
      </c>
      <c r="F196" s="258" t="s">
        <v>449</v>
      </c>
      <c r="G196" s="256"/>
      <c r="H196" s="259">
        <v>15.6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169</v>
      </c>
      <c r="AU196" s="265" t="s">
        <v>93</v>
      </c>
      <c r="AV196" s="14" t="s">
        <v>93</v>
      </c>
      <c r="AW196" s="14" t="s">
        <v>38</v>
      </c>
      <c r="AX196" s="14" t="s">
        <v>83</v>
      </c>
      <c r="AY196" s="265" t="s">
        <v>160</v>
      </c>
    </row>
    <row r="197" s="14" customFormat="1">
      <c r="A197" s="14"/>
      <c r="B197" s="255"/>
      <c r="C197" s="256"/>
      <c r="D197" s="246" t="s">
        <v>169</v>
      </c>
      <c r="E197" s="257" t="s">
        <v>1</v>
      </c>
      <c r="F197" s="258" t="s">
        <v>450</v>
      </c>
      <c r="G197" s="256"/>
      <c r="H197" s="259">
        <v>21.888000000000002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169</v>
      </c>
      <c r="AU197" s="265" t="s">
        <v>93</v>
      </c>
      <c r="AV197" s="14" t="s">
        <v>93</v>
      </c>
      <c r="AW197" s="14" t="s">
        <v>38</v>
      </c>
      <c r="AX197" s="14" t="s">
        <v>83</v>
      </c>
      <c r="AY197" s="265" t="s">
        <v>160</v>
      </c>
    </row>
    <row r="198" s="14" customFormat="1">
      <c r="A198" s="14"/>
      <c r="B198" s="255"/>
      <c r="C198" s="256"/>
      <c r="D198" s="246" t="s">
        <v>169</v>
      </c>
      <c r="E198" s="257" t="s">
        <v>1</v>
      </c>
      <c r="F198" s="258" t="s">
        <v>451</v>
      </c>
      <c r="G198" s="256"/>
      <c r="H198" s="259">
        <v>4.5869999999999997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169</v>
      </c>
      <c r="AU198" s="265" t="s">
        <v>93</v>
      </c>
      <c r="AV198" s="14" t="s">
        <v>93</v>
      </c>
      <c r="AW198" s="14" t="s">
        <v>38</v>
      </c>
      <c r="AX198" s="14" t="s">
        <v>83</v>
      </c>
      <c r="AY198" s="265" t="s">
        <v>160</v>
      </c>
    </row>
    <row r="199" s="15" customFormat="1">
      <c r="A199" s="15"/>
      <c r="B199" s="266"/>
      <c r="C199" s="267"/>
      <c r="D199" s="246" t="s">
        <v>169</v>
      </c>
      <c r="E199" s="268" t="s">
        <v>1</v>
      </c>
      <c r="F199" s="269" t="s">
        <v>171</v>
      </c>
      <c r="G199" s="267"/>
      <c r="H199" s="270">
        <v>59.954999999999998</v>
      </c>
      <c r="I199" s="271"/>
      <c r="J199" s="267"/>
      <c r="K199" s="267"/>
      <c r="L199" s="272"/>
      <c r="M199" s="273"/>
      <c r="N199" s="274"/>
      <c r="O199" s="274"/>
      <c r="P199" s="274"/>
      <c r="Q199" s="274"/>
      <c r="R199" s="274"/>
      <c r="S199" s="274"/>
      <c r="T199" s="27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6" t="s">
        <v>169</v>
      </c>
      <c r="AU199" s="276" t="s">
        <v>93</v>
      </c>
      <c r="AV199" s="15" t="s">
        <v>167</v>
      </c>
      <c r="AW199" s="15" t="s">
        <v>38</v>
      </c>
      <c r="AX199" s="15" t="s">
        <v>91</v>
      </c>
      <c r="AY199" s="276" t="s">
        <v>160</v>
      </c>
    </row>
    <row r="200" s="2" customFormat="1" ht="33" customHeight="1">
      <c r="A200" s="40"/>
      <c r="B200" s="41"/>
      <c r="C200" s="231" t="s">
        <v>249</v>
      </c>
      <c r="D200" s="231" t="s">
        <v>162</v>
      </c>
      <c r="E200" s="232" t="s">
        <v>452</v>
      </c>
      <c r="F200" s="233" t="s">
        <v>453</v>
      </c>
      <c r="G200" s="234" t="s">
        <v>189</v>
      </c>
      <c r="H200" s="235">
        <v>539.80999999999995</v>
      </c>
      <c r="I200" s="236"/>
      <c r="J200" s="237">
        <f>ROUND(I200*H200,2)</f>
        <v>0</v>
      </c>
      <c r="K200" s="233" t="s">
        <v>166</v>
      </c>
      <c r="L200" s="46"/>
      <c r="M200" s="238" t="s">
        <v>1</v>
      </c>
      <c r="N200" s="239" t="s">
        <v>48</v>
      </c>
      <c r="O200" s="93"/>
      <c r="P200" s="240">
        <f>O200*H200</f>
        <v>0</v>
      </c>
      <c r="Q200" s="240">
        <v>0</v>
      </c>
      <c r="R200" s="240">
        <f>Q200*H200</f>
        <v>0</v>
      </c>
      <c r="S200" s="240">
        <v>0</v>
      </c>
      <c r="T200" s="241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2" t="s">
        <v>167</v>
      </c>
      <c r="AT200" s="242" t="s">
        <v>162</v>
      </c>
      <c r="AU200" s="242" t="s">
        <v>93</v>
      </c>
      <c r="AY200" s="18" t="s">
        <v>160</v>
      </c>
      <c r="BE200" s="243">
        <f>IF(N200="základní",J200,0)</f>
        <v>0</v>
      </c>
      <c r="BF200" s="243">
        <f>IF(N200="snížená",J200,0)</f>
        <v>0</v>
      </c>
      <c r="BG200" s="243">
        <f>IF(N200="zákl. přenesená",J200,0)</f>
        <v>0</v>
      </c>
      <c r="BH200" s="243">
        <f>IF(N200="sníž. přenesená",J200,0)</f>
        <v>0</v>
      </c>
      <c r="BI200" s="243">
        <f>IF(N200="nulová",J200,0)</f>
        <v>0</v>
      </c>
      <c r="BJ200" s="18" t="s">
        <v>91</v>
      </c>
      <c r="BK200" s="243">
        <f>ROUND(I200*H200,2)</f>
        <v>0</v>
      </c>
      <c r="BL200" s="18" t="s">
        <v>167</v>
      </c>
      <c r="BM200" s="242" t="s">
        <v>454</v>
      </c>
    </row>
    <row r="201" s="13" customFormat="1">
      <c r="A201" s="13"/>
      <c r="B201" s="244"/>
      <c r="C201" s="245"/>
      <c r="D201" s="246" t="s">
        <v>169</v>
      </c>
      <c r="E201" s="247" t="s">
        <v>1</v>
      </c>
      <c r="F201" s="248" t="s">
        <v>391</v>
      </c>
      <c r="G201" s="245"/>
      <c r="H201" s="247" t="s">
        <v>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169</v>
      </c>
      <c r="AU201" s="254" t="s">
        <v>93</v>
      </c>
      <c r="AV201" s="13" t="s">
        <v>91</v>
      </c>
      <c r="AW201" s="13" t="s">
        <v>38</v>
      </c>
      <c r="AX201" s="13" t="s">
        <v>83</v>
      </c>
      <c r="AY201" s="254" t="s">
        <v>160</v>
      </c>
    </row>
    <row r="202" s="13" customFormat="1">
      <c r="A202" s="13"/>
      <c r="B202" s="244"/>
      <c r="C202" s="245"/>
      <c r="D202" s="246" t="s">
        <v>169</v>
      </c>
      <c r="E202" s="247" t="s">
        <v>1</v>
      </c>
      <c r="F202" s="248" t="s">
        <v>455</v>
      </c>
      <c r="G202" s="245"/>
      <c r="H202" s="247" t="s">
        <v>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169</v>
      </c>
      <c r="AU202" s="254" t="s">
        <v>93</v>
      </c>
      <c r="AV202" s="13" t="s">
        <v>91</v>
      </c>
      <c r="AW202" s="13" t="s">
        <v>38</v>
      </c>
      <c r="AX202" s="13" t="s">
        <v>83</v>
      </c>
      <c r="AY202" s="254" t="s">
        <v>160</v>
      </c>
    </row>
    <row r="203" s="14" customFormat="1">
      <c r="A203" s="14"/>
      <c r="B203" s="255"/>
      <c r="C203" s="256"/>
      <c r="D203" s="246" t="s">
        <v>169</v>
      </c>
      <c r="E203" s="257" t="s">
        <v>1</v>
      </c>
      <c r="F203" s="258" t="s">
        <v>456</v>
      </c>
      <c r="G203" s="256"/>
      <c r="H203" s="259">
        <v>16.495000000000001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169</v>
      </c>
      <c r="AU203" s="265" t="s">
        <v>93</v>
      </c>
      <c r="AV203" s="14" t="s">
        <v>93</v>
      </c>
      <c r="AW203" s="14" t="s">
        <v>38</v>
      </c>
      <c r="AX203" s="14" t="s">
        <v>83</v>
      </c>
      <c r="AY203" s="265" t="s">
        <v>160</v>
      </c>
    </row>
    <row r="204" s="14" customFormat="1">
      <c r="A204" s="14"/>
      <c r="B204" s="255"/>
      <c r="C204" s="256"/>
      <c r="D204" s="246" t="s">
        <v>169</v>
      </c>
      <c r="E204" s="257" t="s">
        <v>1</v>
      </c>
      <c r="F204" s="258" t="s">
        <v>457</v>
      </c>
      <c r="G204" s="256"/>
      <c r="H204" s="259">
        <v>14.464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5" t="s">
        <v>169</v>
      </c>
      <c r="AU204" s="265" t="s">
        <v>93</v>
      </c>
      <c r="AV204" s="14" t="s">
        <v>93</v>
      </c>
      <c r="AW204" s="14" t="s">
        <v>38</v>
      </c>
      <c r="AX204" s="14" t="s">
        <v>83</v>
      </c>
      <c r="AY204" s="265" t="s">
        <v>160</v>
      </c>
    </row>
    <row r="205" s="14" customFormat="1">
      <c r="A205" s="14"/>
      <c r="B205" s="255"/>
      <c r="C205" s="256"/>
      <c r="D205" s="246" t="s">
        <v>169</v>
      </c>
      <c r="E205" s="257" t="s">
        <v>1</v>
      </c>
      <c r="F205" s="258" t="s">
        <v>458</v>
      </c>
      <c r="G205" s="256"/>
      <c r="H205" s="259">
        <v>267.79000000000002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169</v>
      </c>
      <c r="AU205" s="265" t="s">
        <v>93</v>
      </c>
      <c r="AV205" s="14" t="s">
        <v>93</v>
      </c>
      <c r="AW205" s="14" t="s">
        <v>38</v>
      </c>
      <c r="AX205" s="14" t="s">
        <v>83</v>
      </c>
      <c r="AY205" s="265" t="s">
        <v>160</v>
      </c>
    </row>
    <row r="206" s="14" customFormat="1">
      <c r="A206" s="14"/>
      <c r="B206" s="255"/>
      <c r="C206" s="256"/>
      <c r="D206" s="246" t="s">
        <v>169</v>
      </c>
      <c r="E206" s="257" t="s">
        <v>1</v>
      </c>
      <c r="F206" s="258" t="s">
        <v>459</v>
      </c>
      <c r="G206" s="256"/>
      <c r="H206" s="259">
        <v>35.709000000000003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169</v>
      </c>
      <c r="AU206" s="265" t="s">
        <v>93</v>
      </c>
      <c r="AV206" s="14" t="s">
        <v>93</v>
      </c>
      <c r="AW206" s="14" t="s">
        <v>38</v>
      </c>
      <c r="AX206" s="14" t="s">
        <v>83</v>
      </c>
      <c r="AY206" s="265" t="s">
        <v>160</v>
      </c>
    </row>
    <row r="207" s="14" customFormat="1">
      <c r="A207" s="14"/>
      <c r="B207" s="255"/>
      <c r="C207" s="256"/>
      <c r="D207" s="246" t="s">
        <v>169</v>
      </c>
      <c r="E207" s="257" t="s">
        <v>1</v>
      </c>
      <c r="F207" s="258" t="s">
        <v>460</v>
      </c>
      <c r="G207" s="256"/>
      <c r="H207" s="259">
        <v>51.225000000000001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169</v>
      </c>
      <c r="AU207" s="265" t="s">
        <v>93</v>
      </c>
      <c r="AV207" s="14" t="s">
        <v>93</v>
      </c>
      <c r="AW207" s="14" t="s">
        <v>38</v>
      </c>
      <c r="AX207" s="14" t="s">
        <v>83</v>
      </c>
      <c r="AY207" s="265" t="s">
        <v>160</v>
      </c>
    </row>
    <row r="208" s="14" customFormat="1">
      <c r="A208" s="14"/>
      <c r="B208" s="255"/>
      <c r="C208" s="256"/>
      <c r="D208" s="246" t="s">
        <v>169</v>
      </c>
      <c r="E208" s="257" t="s">
        <v>1</v>
      </c>
      <c r="F208" s="258" t="s">
        <v>461</v>
      </c>
      <c r="G208" s="256"/>
      <c r="H208" s="259">
        <v>67.155000000000001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169</v>
      </c>
      <c r="AU208" s="265" t="s">
        <v>93</v>
      </c>
      <c r="AV208" s="14" t="s">
        <v>93</v>
      </c>
      <c r="AW208" s="14" t="s">
        <v>38</v>
      </c>
      <c r="AX208" s="14" t="s">
        <v>83</v>
      </c>
      <c r="AY208" s="265" t="s">
        <v>160</v>
      </c>
    </row>
    <row r="209" s="16" customFormat="1">
      <c r="A209" s="16"/>
      <c r="B209" s="277"/>
      <c r="C209" s="278"/>
      <c r="D209" s="246" t="s">
        <v>169</v>
      </c>
      <c r="E209" s="279" t="s">
        <v>1</v>
      </c>
      <c r="F209" s="280" t="s">
        <v>195</v>
      </c>
      <c r="G209" s="278"/>
      <c r="H209" s="281">
        <v>452.83800000000002</v>
      </c>
      <c r="I209" s="282"/>
      <c r="J209" s="278"/>
      <c r="K209" s="278"/>
      <c r="L209" s="283"/>
      <c r="M209" s="284"/>
      <c r="N209" s="285"/>
      <c r="O209" s="285"/>
      <c r="P209" s="285"/>
      <c r="Q209" s="285"/>
      <c r="R209" s="285"/>
      <c r="S209" s="285"/>
      <c r="T209" s="28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7" t="s">
        <v>169</v>
      </c>
      <c r="AU209" s="287" t="s">
        <v>93</v>
      </c>
      <c r="AV209" s="16" t="s">
        <v>101</v>
      </c>
      <c r="AW209" s="16" t="s">
        <v>38</v>
      </c>
      <c r="AX209" s="16" t="s">
        <v>83</v>
      </c>
      <c r="AY209" s="287" t="s">
        <v>160</v>
      </c>
    </row>
    <row r="210" s="13" customFormat="1">
      <c r="A210" s="13"/>
      <c r="B210" s="244"/>
      <c r="C210" s="245"/>
      <c r="D210" s="246" t="s">
        <v>169</v>
      </c>
      <c r="E210" s="247" t="s">
        <v>1</v>
      </c>
      <c r="F210" s="248" t="s">
        <v>462</v>
      </c>
      <c r="G210" s="245"/>
      <c r="H210" s="247" t="s">
        <v>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169</v>
      </c>
      <c r="AU210" s="254" t="s">
        <v>93</v>
      </c>
      <c r="AV210" s="13" t="s">
        <v>91</v>
      </c>
      <c r="AW210" s="13" t="s">
        <v>38</v>
      </c>
      <c r="AX210" s="13" t="s">
        <v>83</v>
      </c>
      <c r="AY210" s="254" t="s">
        <v>160</v>
      </c>
    </row>
    <row r="211" s="14" customFormat="1">
      <c r="A211" s="14"/>
      <c r="B211" s="255"/>
      <c r="C211" s="256"/>
      <c r="D211" s="246" t="s">
        <v>169</v>
      </c>
      <c r="E211" s="257" t="s">
        <v>1</v>
      </c>
      <c r="F211" s="258" t="s">
        <v>463</v>
      </c>
      <c r="G211" s="256"/>
      <c r="H211" s="259">
        <v>23.244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169</v>
      </c>
      <c r="AU211" s="265" t="s">
        <v>93</v>
      </c>
      <c r="AV211" s="14" t="s">
        <v>93</v>
      </c>
      <c r="AW211" s="14" t="s">
        <v>38</v>
      </c>
      <c r="AX211" s="14" t="s">
        <v>83</v>
      </c>
      <c r="AY211" s="265" t="s">
        <v>160</v>
      </c>
    </row>
    <row r="212" s="14" customFormat="1">
      <c r="A212" s="14"/>
      <c r="B212" s="255"/>
      <c r="C212" s="256"/>
      <c r="D212" s="246" t="s">
        <v>169</v>
      </c>
      <c r="E212" s="257" t="s">
        <v>1</v>
      </c>
      <c r="F212" s="258" t="s">
        <v>464</v>
      </c>
      <c r="G212" s="256"/>
      <c r="H212" s="259">
        <v>18.719999999999999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169</v>
      </c>
      <c r="AU212" s="265" t="s">
        <v>93</v>
      </c>
      <c r="AV212" s="14" t="s">
        <v>93</v>
      </c>
      <c r="AW212" s="14" t="s">
        <v>38</v>
      </c>
      <c r="AX212" s="14" t="s">
        <v>83</v>
      </c>
      <c r="AY212" s="265" t="s">
        <v>160</v>
      </c>
    </row>
    <row r="213" s="14" customFormat="1">
      <c r="A213" s="14"/>
      <c r="B213" s="255"/>
      <c r="C213" s="256"/>
      <c r="D213" s="246" t="s">
        <v>169</v>
      </c>
      <c r="E213" s="257" t="s">
        <v>1</v>
      </c>
      <c r="F213" s="258" t="s">
        <v>465</v>
      </c>
      <c r="G213" s="256"/>
      <c r="H213" s="259">
        <v>37.210000000000001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169</v>
      </c>
      <c r="AU213" s="265" t="s">
        <v>93</v>
      </c>
      <c r="AV213" s="14" t="s">
        <v>93</v>
      </c>
      <c r="AW213" s="14" t="s">
        <v>38</v>
      </c>
      <c r="AX213" s="14" t="s">
        <v>83</v>
      </c>
      <c r="AY213" s="265" t="s">
        <v>160</v>
      </c>
    </row>
    <row r="214" s="14" customFormat="1">
      <c r="A214" s="14"/>
      <c r="B214" s="255"/>
      <c r="C214" s="256"/>
      <c r="D214" s="246" t="s">
        <v>169</v>
      </c>
      <c r="E214" s="257" t="s">
        <v>1</v>
      </c>
      <c r="F214" s="258" t="s">
        <v>466</v>
      </c>
      <c r="G214" s="256"/>
      <c r="H214" s="259">
        <v>7.798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169</v>
      </c>
      <c r="AU214" s="265" t="s">
        <v>93</v>
      </c>
      <c r="AV214" s="14" t="s">
        <v>93</v>
      </c>
      <c r="AW214" s="14" t="s">
        <v>38</v>
      </c>
      <c r="AX214" s="14" t="s">
        <v>83</v>
      </c>
      <c r="AY214" s="265" t="s">
        <v>160</v>
      </c>
    </row>
    <row r="215" s="16" customFormat="1">
      <c r="A215" s="16"/>
      <c r="B215" s="277"/>
      <c r="C215" s="278"/>
      <c r="D215" s="246" t="s">
        <v>169</v>
      </c>
      <c r="E215" s="279" t="s">
        <v>1</v>
      </c>
      <c r="F215" s="280" t="s">
        <v>195</v>
      </c>
      <c r="G215" s="278"/>
      <c r="H215" s="281">
        <v>86.971999999999994</v>
      </c>
      <c r="I215" s="282"/>
      <c r="J215" s="278"/>
      <c r="K215" s="278"/>
      <c r="L215" s="283"/>
      <c r="M215" s="284"/>
      <c r="N215" s="285"/>
      <c r="O215" s="285"/>
      <c r="P215" s="285"/>
      <c r="Q215" s="285"/>
      <c r="R215" s="285"/>
      <c r="S215" s="285"/>
      <c r="T215" s="28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7" t="s">
        <v>169</v>
      </c>
      <c r="AU215" s="287" t="s">
        <v>93</v>
      </c>
      <c r="AV215" s="16" t="s">
        <v>101</v>
      </c>
      <c r="AW215" s="16" t="s">
        <v>38</v>
      </c>
      <c r="AX215" s="16" t="s">
        <v>83</v>
      </c>
      <c r="AY215" s="287" t="s">
        <v>160</v>
      </c>
    </row>
    <row r="216" s="15" customFormat="1">
      <c r="A216" s="15"/>
      <c r="B216" s="266"/>
      <c r="C216" s="267"/>
      <c r="D216" s="246" t="s">
        <v>169</v>
      </c>
      <c r="E216" s="268" t="s">
        <v>1</v>
      </c>
      <c r="F216" s="269" t="s">
        <v>171</v>
      </c>
      <c r="G216" s="267"/>
      <c r="H216" s="270">
        <v>539.80999999999995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6" t="s">
        <v>169</v>
      </c>
      <c r="AU216" s="276" t="s">
        <v>93</v>
      </c>
      <c r="AV216" s="15" t="s">
        <v>167</v>
      </c>
      <c r="AW216" s="15" t="s">
        <v>38</v>
      </c>
      <c r="AX216" s="15" t="s">
        <v>91</v>
      </c>
      <c r="AY216" s="276" t="s">
        <v>160</v>
      </c>
    </row>
    <row r="217" s="2" customFormat="1">
      <c r="A217" s="40"/>
      <c r="B217" s="41"/>
      <c r="C217" s="231" t="s">
        <v>257</v>
      </c>
      <c r="D217" s="231" t="s">
        <v>162</v>
      </c>
      <c r="E217" s="232" t="s">
        <v>467</v>
      </c>
      <c r="F217" s="233" t="s">
        <v>468</v>
      </c>
      <c r="G217" s="234" t="s">
        <v>189</v>
      </c>
      <c r="H217" s="235">
        <v>68.292000000000002</v>
      </c>
      <c r="I217" s="236"/>
      <c r="J217" s="237">
        <f>ROUND(I217*H217,2)</f>
        <v>0</v>
      </c>
      <c r="K217" s="233" t="s">
        <v>166</v>
      </c>
      <c r="L217" s="46"/>
      <c r="M217" s="238" t="s">
        <v>1</v>
      </c>
      <c r="N217" s="239" t="s">
        <v>48</v>
      </c>
      <c r="O217" s="93"/>
      <c r="P217" s="240">
        <f>O217*H217</f>
        <v>0</v>
      </c>
      <c r="Q217" s="240">
        <v>0</v>
      </c>
      <c r="R217" s="240">
        <f>Q217*H217</f>
        <v>0</v>
      </c>
      <c r="S217" s="240">
        <v>0</v>
      </c>
      <c r="T217" s="241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2" t="s">
        <v>167</v>
      </c>
      <c r="AT217" s="242" t="s">
        <v>162</v>
      </c>
      <c r="AU217" s="242" t="s">
        <v>93</v>
      </c>
      <c r="AY217" s="18" t="s">
        <v>160</v>
      </c>
      <c r="BE217" s="243">
        <f>IF(N217="základní",J217,0)</f>
        <v>0</v>
      </c>
      <c r="BF217" s="243">
        <f>IF(N217="snížená",J217,0)</f>
        <v>0</v>
      </c>
      <c r="BG217" s="243">
        <f>IF(N217="zákl. přenesená",J217,0)</f>
        <v>0</v>
      </c>
      <c r="BH217" s="243">
        <f>IF(N217="sníž. přenesená",J217,0)</f>
        <v>0</v>
      </c>
      <c r="BI217" s="243">
        <f>IF(N217="nulová",J217,0)</f>
        <v>0</v>
      </c>
      <c r="BJ217" s="18" t="s">
        <v>91</v>
      </c>
      <c r="BK217" s="243">
        <f>ROUND(I217*H217,2)</f>
        <v>0</v>
      </c>
      <c r="BL217" s="18" t="s">
        <v>167</v>
      </c>
      <c r="BM217" s="242" t="s">
        <v>469</v>
      </c>
    </row>
    <row r="218" s="13" customFormat="1">
      <c r="A218" s="13"/>
      <c r="B218" s="244"/>
      <c r="C218" s="245"/>
      <c r="D218" s="246" t="s">
        <v>169</v>
      </c>
      <c r="E218" s="247" t="s">
        <v>1</v>
      </c>
      <c r="F218" s="248" t="s">
        <v>391</v>
      </c>
      <c r="G218" s="245"/>
      <c r="H218" s="247" t="s">
        <v>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169</v>
      </c>
      <c r="AU218" s="254" t="s">
        <v>93</v>
      </c>
      <c r="AV218" s="13" t="s">
        <v>91</v>
      </c>
      <c r="AW218" s="13" t="s">
        <v>38</v>
      </c>
      <c r="AX218" s="13" t="s">
        <v>83</v>
      </c>
      <c r="AY218" s="254" t="s">
        <v>160</v>
      </c>
    </row>
    <row r="219" s="14" customFormat="1">
      <c r="A219" s="14"/>
      <c r="B219" s="255"/>
      <c r="C219" s="256"/>
      <c r="D219" s="246" t="s">
        <v>169</v>
      </c>
      <c r="E219" s="257" t="s">
        <v>1</v>
      </c>
      <c r="F219" s="258" t="s">
        <v>470</v>
      </c>
      <c r="G219" s="256"/>
      <c r="H219" s="259">
        <v>30.192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169</v>
      </c>
      <c r="AU219" s="265" t="s">
        <v>93</v>
      </c>
      <c r="AV219" s="14" t="s">
        <v>93</v>
      </c>
      <c r="AW219" s="14" t="s">
        <v>38</v>
      </c>
      <c r="AX219" s="14" t="s">
        <v>83</v>
      </c>
      <c r="AY219" s="265" t="s">
        <v>160</v>
      </c>
    </row>
    <row r="220" s="14" customFormat="1">
      <c r="A220" s="14"/>
      <c r="B220" s="255"/>
      <c r="C220" s="256"/>
      <c r="D220" s="246" t="s">
        <v>169</v>
      </c>
      <c r="E220" s="257" t="s">
        <v>1</v>
      </c>
      <c r="F220" s="258" t="s">
        <v>471</v>
      </c>
      <c r="G220" s="256"/>
      <c r="H220" s="259">
        <v>26.699999999999999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169</v>
      </c>
      <c r="AU220" s="265" t="s">
        <v>93</v>
      </c>
      <c r="AV220" s="14" t="s">
        <v>93</v>
      </c>
      <c r="AW220" s="14" t="s">
        <v>38</v>
      </c>
      <c r="AX220" s="14" t="s">
        <v>83</v>
      </c>
      <c r="AY220" s="265" t="s">
        <v>160</v>
      </c>
    </row>
    <row r="221" s="14" customFormat="1">
      <c r="A221" s="14"/>
      <c r="B221" s="255"/>
      <c r="C221" s="256"/>
      <c r="D221" s="246" t="s">
        <v>169</v>
      </c>
      <c r="E221" s="257" t="s">
        <v>1</v>
      </c>
      <c r="F221" s="258" t="s">
        <v>472</v>
      </c>
      <c r="G221" s="256"/>
      <c r="H221" s="259">
        <v>11.4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169</v>
      </c>
      <c r="AU221" s="265" t="s">
        <v>93</v>
      </c>
      <c r="AV221" s="14" t="s">
        <v>93</v>
      </c>
      <c r="AW221" s="14" t="s">
        <v>38</v>
      </c>
      <c r="AX221" s="14" t="s">
        <v>83</v>
      </c>
      <c r="AY221" s="265" t="s">
        <v>160</v>
      </c>
    </row>
    <row r="222" s="15" customFormat="1">
      <c r="A222" s="15"/>
      <c r="B222" s="266"/>
      <c r="C222" s="267"/>
      <c r="D222" s="246" t="s">
        <v>169</v>
      </c>
      <c r="E222" s="268" t="s">
        <v>1</v>
      </c>
      <c r="F222" s="269" t="s">
        <v>171</v>
      </c>
      <c r="G222" s="267"/>
      <c r="H222" s="270">
        <v>68.292000000000002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6" t="s">
        <v>169</v>
      </c>
      <c r="AU222" s="276" t="s">
        <v>93</v>
      </c>
      <c r="AV222" s="15" t="s">
        <v>167</v>
      </c>
      <c r="AW222" s="15" t="s">
        <v>38</v>
      </c>
      <c r="AX222" s="15" t="s">
        <v>91</v>
      </c>
      <c r="AY222" s="276" t="s">
        <v>160</v>
      </c>
    </row>
    <row r="223" s="2" customFormat="1" ht="44.25" customHeight="1">
      <c r="A223" s="40"/>
      <c r="B223" s="41"/>
      <c r="C223" s="231" t="s">
        <v>263</v>
      </c>
      <c r="D223" s="231" t="s">
        <v>162</v>
      </c>
      <c r="E223" s="232" t="s">
        <v>473</v>
      </c>
      <c r="F223" s="233" t="s">
        <v>474</v>
      </c>
      <c r="G223" s="234" t="s">
        <v>177</v>
      </c>
      <c r="H223" s="235">
        <v>12</v>
      </c>
      <c r="I223" s="236"/>
      <c r="J223" s="237">
        <f>ROUND(I223*H223,2)</f>
        <v>0</v>
      </c>
      <c r="K223" s="233" t="s">
        <v>166</v>
      </c>
      <c r="L223" s="46"/>
      <c r="M223" s="238" t="s">
        <v>1</v>
      </c>
      <c r="N223" s="239" t="s">
        <v>48</v>
      </c>
      <c r="O223" s="93"/>
      <c r="P223" s="240">
        <f>O223*H223</f>
        <v>0</v>
      </c>
      <c r="Q223" s="240">
        <v>0.0083999999999999995</v>
      </c>
      <c r="R223" s="240">
        <f>Q223*H223</f>
        <v>0.1008</v>
      </c>
      <c r="S223" s="240">
        <v>0</v>
      </c>
      <c r="T223" s="241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2" t="s">
        <v>167</v>
      </c>
      <c r="AT223" s="242" t="s">
        <v>162</v>
      </c>
      <c r="AU223" s="242" t="s">
        <v>93</v>
      </c>
      <c r="AY223" s="18" t="s">
        <v>160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8" t="s">
        <v>91</v>
      </c>
      <c r="BK223" s="243">
        <f>ROUND(I223*H223,2)</f>
        <v>0</v>
      </c>
      <c r="BL223" s="18" t="s">
        <v>167</v>
      </c>
      <c r="BM223" s="242" t="s">
        <v>475</v>
      </c>
    </row>
    <row r="224" s="13" customFormat="1">
      <c r="A224" s="13"/>
      <c r="B224" s="244"/>
      <c r="C224" s="245"/>
      <c r="D224" s="246" t="s">
        <v>169</v>
      </c>
      <c r="E224" s="247" t="s">
        <v>1</v>
      </c>
      <c r="F224" s="248" t="s">
        <v>391</v>
      </c>
      <c r="G224" s="245"/>
      <c r="H224" s="247" t="s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169</v>
      </c>
      <c r="AU224" s="254" t="s">
        <v>93</v>
      </c>
      <c r="AV224" s="13" t="s">
        <v>91</v>
      </c>
      <c r="AW224" s="13" t="s">
        <v>38</v>
      </c>
      <c r="AX224" s="13" t="s">
        <v>83</v>
      </c>
      <c r="AY224" s="254" t="s">
        <v>160</v>
      </c>
    </row>
    <row r="225" s="14" customFormat="1">
      <c r="A225" s="14"/>
      <c r="B225" s="255"/>
      <c r="C225" s="256"/>
      <c r="D225" s="246" t="s">
        <v>169</v>
      </c>
      <c r="E225" s="257" t="s">
        <v>1</v>
      </c>
      <c r="F225" s="258" t="s">
        <v>476</v>
      </c>
      <c r="G225" s="256"/>
      <c r="H225" s="259">
        <v>12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169</v>
      </c>
      <c r="AU225" s="265" t="s">
        <v>93</v>
      </c>
      <c r="AV225" s="14" t="s">
        <v>93</v>
      </c>
      <c r="AW225" s="14" t="s">
        <v>38</v>
      </c>
      <c r="AX225" s="14" t="s">
        <v>83</v>
      </c>
      <c r="AY225" s="265" t="s">
        <v>160</v>
      </c>
    </row>
    <row r="226" s="15" customFormat="1">
      <c r="A226" s="15"/>
      <c r="B226" s="266"/>
      <c r="C226" s="267"/>
      <c r="D226" s="246" t="s">
        <v>169</v>
      </c>
      <c r="E226" s="268" t="s">
        <v>1</v>
      </c>
      <c r="F226" s="269" t="s">
        <v>171</v>
      </c>
      <c r="G226" s="267"/>
      <c r="H226" s="270">
        <v>12</v>
      </c>
      <c r="I226" s="271"/>
      <c r="J226" s="267"/>
      <c r="K226" s="267"/>
      <c r="L226" s="272"/>
      <c r="M226" s="273"/>
      <c r="N226" s="274"/>
      <c r="O226" s="274"/>
      <c r="P226" s="274"/>
      <c r="Q226" s="274"/>
      <c r="R226" s="274"/>
      <c r="S226" s="274"/>
      <c r="T226" s="27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6" t="s">
        <v>169</v>
      </c>
      <c r="AU226" s="276" t="s">
        <v>93</v>
      </c>
      <c r="AV226" s="15" t="s">
        <v>167</v>
      </c>
      <c r="AW226" s="15" t="s">
        <v>38</v>
      </c>
      <c r="AX226" s="15" t="s">
        <v>91</v>
      </c>
      <c r="AY226" s="276" t="s">
        <v>160</v>
      </c>
    </row>
    <row r="227" s="2" customFormat="1">
      <c r="A227" s="40"/>
      <c r="B227" s="41"/>
      <c r="C227" s="288" t="s">
        <v>269</v>
      </c>
      <c r="D227" s="288" t="s">
        <v>357</v>
      </c>
      <c r="E227" s="289" t="s">
        <v>477</v>
      </c>
      <c r="F227" s="290" t="s">
        <v>478</v>
      </c>
      <c r="G227" s="291" t="s">
        <v>177</v>
      </c>
      <c r="H227" s="292">
        <v>12</v>
      </c>
      <c r="I227" s="293"/>
      <c r="J227" s="294">
        <f>ROUND(I227*H227,2)</f>
        <v>0</v>
      </c>
      <c r="K227" s="290" t="s">
        <v>166</v>
      </c>
      <c r="L227" s="295"/>
      <c r="M227" s="296" t="s">
        <v>1</v>
      </c>
      <c r="N227" s="297" t="s">
        <v>48</v>
      </c>
      <c r="O227" s="93"/>
      <c r="P227" s="240">
        <f>O227*H227</f>
        <v>0</v>
      </c>
      <c r="Q227" s="240">
        <v>0.062399999999999997</v>
      </c>
      <c r="R227" s="240">
        <f>Q227*H227</f>
        <v>0.74879999999999991</v>
      </c>
      <c r="S227" s="240">
        <v>0</v>
      </c>
      <c r="T227" s="241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2" t="s">
        <v>229</v>
      </c>
      <c r="AT227" s="242" t="s">
        <v>357</v>
      </c>
      <c r="AU227" s="242" t="s">
        <v>93</v>
      </c>
      <c r="AY227" s="18" t="s">
        <v>160</v>
      </c>
      <c r="BE227" s="243">
        <f>IF(N227="základní",J227,0)</f>
        <v>0</v>
      </c>
      <c r="BF227" s="243">
        <f>IF(N227="snížená",J227,0)</f>
        <v>0</v>
      </c>
      <c r="BG227" s="243">
        <f>IF(N227="zákl. přenesená",J227,0)</f>
        <v>0</v>
      </c>
      <c r="BH227" s="243">
        <f>IF(N227="sníž. přenesená",J227,0)</f>
        <v>0</v>
      </c>
      <c r="BI227" s="243">
        <f>IF(N227="nulová",J227,0)</f>
        <v>0</v>
      </c>
      <c r="BJ227" s="18" t="s">
        <v>91</v>
      </c>
      <c r="BK227" s="243">
        <f>ROUND(I227*H227,2)</f>
        <v>0</v>
      </c>
      <c r="BL227" s="18" t="s">
        <v>167</v>
      </c>
      <c r="BM227" s="242" t="s">
        <v>479</v>
      </c>
    </row>
    <row r="228" s="2" customFormat="1" ht="21.75" customHeight="1">
      <c r="A228" s="40"/>
      <c r="B228" s="41"/>
      <c r="C228" s="231" t="s">
        <v>273</v>
      </c>
      <c r="D228" s="231" t="s">
        <v>162</v>
      </c>
      <c r="E228" s="232" t="s">
        <v>480</v>
      </c>
      <c r="F228" s="233" t="s">
        <v>481</v>
      </c>
      <c r="G228" s="234" t="s">
        <v>182</v>
      </c>
      <c r="H228" s="235">
        <v>379.618</v>
      </c>
      <c r="I228" s="236"/>
      <c r="J228" s="237">
        <f>ROUND(I228*H228,2)</f>
        <v>0</v>
      </c>
      <c r="K228" s="233" t="s">
        <v>166</v>
      </c>
      <c r="L228" s="46"/>
      <c r="M228" s="238" t="s">
        <v>1</v>
      </c>
      <c r="N228" s="239" t="s">
        <v>48</v>
      </c>
      <c r="O228" s="93"/>
      <c r="P228" s="240">
        <f>O228*H228</f>
        <v>0</v>
      </c>
      <c r="Q228" s="240">
        <v>0.00084000000000000003</v>
      </c>
      <c r="R228" s="240">
        <f>Q228*H228</f>
        <v>0.31887912000000002</v>
      </c>
      <c r="S228" s="240">
        <v>0</v>
      </c>
      <c r="T228" s="241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2" t="s">
        <v>167</v>
      </c>
      <c r="AT228" s="242" t="s">
        <v>162</v>
      </c>
      <c r="AU228" s="242" t="s">
        <v>93</v>
      </c>
      <c r="AY228" s="18" t="s">
        <v>160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8" t="s">
        <v>91</v>
      </c>
      <c r="BK228" s="243">
        <f>ROUND(I228*H228,2)</f>
        <v>0</v>
      </c>
      <c r="BL228" s="18" t="s">
        <v>167</v>
      </c>
      <c r="BM228" s="242" t="s">
        <v>482</v>
      </c>
    </row>
    <row r="229" s="13" customFormat="1">
      <c r="A229" s="13"/>
      <c r="B229" s="244"/>
      <c r="C229" s="245"/>
      <c r="D229" s="246" t="s">
        <v>169</v>
      </c>
      <c r="E229" s="247" t="s">
        <v>1</v>
      </c>
      <c r="F229" s="248" t="s">
        <v>391</v>
      </c>
      <c r="G229" s="245"/>
      <c r="H229" s="247" t="s">
        <v>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169</v>
      </c>
      <c r="AU229" s="254" t="s">
        <v>93</v>
      </c>
      <c r="AV229" s="13" t="s">
        <v>91</v>
      </c>
      <c r="AW229" s="13" t="s">
        <v>38</v>
      </c>
      <c r="AX229" s="13" t="s">
        <v>83</v>
      </c>
      <c r="AY229" s="254" t="s">
        <v>160</v>
      </c>
    </row>
    <row r="230" s="14" customFormat="1">
      <c r="A230" s="14"/>
      <c r="B230" s="255"/>
      <c r="C230" s="256"/>
      <c r="D230" s="246" t="s">
        <v>169</v>
      </c>
      <c r="E230" s="257" t="s">
        <v>1</v>
      </c>
      <c r="F230" s="258" t="s">
        <v>483</v>
      </c>
      <c r="G230" s="256"/>
      <c r="H230" s="259">
        <v>126.72799999999999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169</v>
      </c>
      <c r="AU230" s="265" t="s">
        <v>93</v>
      </c>
      <c r="AV230" s="14" t="s">
        <v>93</v>
      </c>
      <c r="AW230" s="14" t="s">
        <v>38</v>
      </c>
      <c r="AX230" s="14" t="s">
        <v>83</v>
      </c>
      <c r="AY230" s="265" t="s">
        <v>160</v>
      </c>
    </row>
    <row r="231" s="14" customFormat="1">
      <c r="A231" s="14"/>
      <c r="B231" s="255"/>
      <c r="C231" s="256"/>
      <c r="D231" s="246" t="s">
        <v>169</v>
      </c>
      <c r="E231" s="257" t="s">
        <v>1</v>
      </c>
      <c r="F231" s="258" t="s">
        <v>484</v>
      </c>
      <c r="G231" s="256"/>
      <c r="H231" s="259">
        <v>109.45999999999999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169</v>
      </c>
      <c r="AU231" s="265" t="s">
        <v>93</v>
      </c>
      <c r="AV231" s="14" t="s">
        <v>93</v>
      </c>
      <c r="AW231" s="14" t="s">
        <v>38</v>
      </c>
      <c r="AX231" s="14" t="s">
        <v>83</v>
      </c>
      <c r="AY231" s="265" t="s">
        <v>160</v>
      </c>
    </row>
    <row r="232" s="14" customFormat="1">
      <c r="A232" s="14"/>
      <c r="B232" s="255"/>
      <c r="C232" s="256"/>
      <c r="D232" s="246" t="s">
        <v>169</v>
      </c>
      <c r="E232" s="257" t="s">
        <v>1</v>
      </c>
      <c r="F232" s="258" t="s">
        <v>485</v>
      </c>
      <c r="G232" s="256"/>
      <c r="H232" s="259">
        <v>143.43000000000001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169</v>
      </c>
      <c r="AU232" s="265" t="s">
        <v>93</v>
      </c>
      <c r="AV232" s="14" t="s">
        <v>93</v>
      </c>
      <c r="AW232" s="14" t="s">
        <v>38</v>
      </c>
      <c r="AX232" s="14" t="s">
        <v>83</v>
      </c>
      <c r="AY232" s="265" t="s">
        <v>160</v>
      </c>
    </row>
    <row r="233" s="15" customFormat="1">
      <c r="A233" s="15"/>
      <c r="B233" s="266"/>
      <c r="C233" s="267"/>
      <c r="D233" s="246" t="s">
        <v>169</v>
      </c>
      <c r="E233" s="268" t="s">
        <v>1</v>
      </c>
      <c r="F233" s="269" t="s">
        <v>171</v>
      </c>
      <c r="G233" s="267"/>
      <c r="H233" s="270">
        <v>379.618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6" t="s">
        <v>169</v>
      </c>
      <c r="AU233" s="276" t="s">
        <v>93</v>
      </c>
      <c r="AV233" s="15" t="s">
        <v>167</v>
      </c>
      <c r="AW233" s="15" t="s">
        <v>38</v>
      </c>
      <c r="AX233" s="15" t="s">
        <v>91</v>
      </c>
      <c r="AY233" s="276" t="s">
        <v>160</v>
      </c>
    </row>
    <row r="234" s="2" customFormat="1">
      <c r="A234" s="40"/>
      <c r="B234" s="41"/>
      <c r="C234" s="231" t="s">
        <v>8</v>
      </c>
      <c r="D234" s="231" t="s">
        <v>162</v>
      </c>
      <c r="E234" s="232" t="s">
        <v>486</v>
      </c>
      <c r="F234" s="233" t="s">
        <v>487</v>
      </c>
      <c r="G234" s="234" t="s">
        <v>182</v>
      </c>
      <c r="H234" s="235">
        <v>379.618</v>
      </c>
      <c r="I234" s="236"/>
      <c r="J234" s="237">
        <f>ROUND(I234*H234,2)</f>
        <v>0</v>
      </c>
      <c r="K234" s="233" t="s">
        <v>166</v>
      </c>
      <c r="L234" s="46"/>
      <c r="M234" s="238" t="s">
        <v>1</v>
      </c>
      <c r="N234" s="239" t="s">
        <v>48</v>
      </c>
      <c r="O234" s="93"/>
      <c r="P234" s="240">
        <f>O234*H234</f>
        <v>0</v>
      </c>
      <c r="Q234" s="240">
        <v>0</v>
      </c>
      <c r="R234" s="240">
        <f>Q234*H234</f>
        <v>0</v>
      </c>
      <c r="S234" s="240">
        <v>0</v>
      </c>
      <c r="T234" s="241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42" t="s">
        <v>167</v>
      </c>
      <c r="AT234" s="242" t="s">
        <v>162</v>
      </c>
      <c r="AU234" s="242" t="s">
        <v>93</v>
      </c>
      <c r="AY234" s="18" t="s">
        <v>160</v>
      </c>
      <c r="BE234" s="243">
        <f>IF(N234="základní",J234,0)</f>
        <v>0</v>
      </c>
      <c r="BF234" s="243">
        <f>IF(N234="snížená",J234,0)</f>
        <v>0</v>
      </c>
      <c r="BG234" s="243">
        <f>IF(N234="zákl. přenesená",J234,0)</f>
        <v>0</v>
      </c>
      <c r="BH234" s="243">
        <f>IF(N234="sníž. přenesená",J234,0)</f>
        <v>0</v>
      </c>
      <c r="BI234" s="243">
        <f>IF(N234="nulová",J234,0)</f>
        <v>0</v>
      </c>
      <c r="BJ234" s="18" t="s">
        <v>91</v>
      </c>
      <c r="BK234" s="243">
        <f>ROUND(I234*H234,2)</f>
        <v>0</v>
      </c>
      <c r="BL234" s="18" t="s">
        <v>167</v>
      </c>
      <c r="BM234" s="242" t="s">
        <v>488</v>
      </c>
    </row>
    <row r="235" s="2" customFormat="1" ht="21.75" customHeight="1">
      <c r="A235" s="40"/>
      <c r="B235" s="41"/>
      <c r="C235" s="231" t="s">
        <v>288</v>
      </c>
      <c r="D235" s="231" t="s">
        <v>162</v>
      </c>
      <c r="E235" s="232" t="s">
        <v>489</v>
      </c>
      <c r="F235" s="233" t="s">
        <v>490</v>
      </c>
      <c r="G235" s="234" t="s">
        <v>182</v>
      </c>
      <c r="H235" s="235">
        <v>228.69399999999999</v>
      </c>
      <c r="I235" s="236"/>
      <c r="J235" s="237">
        <f>ROUND(I235*H235,2)</f>
        <v>0</v>
      </c>
      <c r="K235" s="233" t="s">
        <v>166</v>
      </c>
      <c r="L235" s="46"/>
      <c r="M235" s="238" t="s">
        <v>1</v>
      </c>
      <c r="N235" s="239" t="s">
        <v>48</v>
      </c>
      <c r="O235" s="93"/>
      <c r="P235" s="240">
        <f>O235*H235</f>
        <v>0</v>
      </c>
      <c r="Q235" s="240">
        <v>0.00084999999999999995</v>
      </c>
      <c r="R235" s="240">
        <f>Q235*H235</f>
        <v>0.19438989999999998</v>
      </c>
      <c r="S235" s="240">
        <v>0</v>
      </c>
      <c r="T235" s="241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42" t="s">
        <v>167</v>
      </c>
      <c r="AT235" s="242" t="s">
        <v>162</v>
      </c>
      <c r="AU235" s="242" t="s">
        <v>93</v>
      </c>
      <c r="AY235" s="18" t="s">
        <v>160</v>
      </c>
      <c r="BE235" s="243">
        <f>IF(N235="základní",J235,0)</f>
        <v>0</v>
      </c>
      <c r="BF235" s="243">
        <f>IF(N235="snížená",J235,0)</f>
        <v>0</v>
      </c>
      <c r="BG235" s="243">
        <f>IF(N235="zákl. přenesená",J235,0)</f>
        <v>0</v>
      </c>
      <c r="BH235" s="243">
        <f>IF(N235="sníž. přenesená",J235,0)</f>
        <v>0</v>
      </c>
      <c r="BI235" s="243">
        <f>IF(N235="nulová",J235,0)</f>
        <v>0</v>
      </c>
      <c r="BJ235" s="18" t="s">
        <v>91</v>
      </c>
      <c r="BK235" s="243">
        <f>ROUND(I235*H235,2)</f>
        <v>0</v>
      </c>
      <c r="BL235" s="18" t="s">
        <v>167</v>
      </c>
      <c r="BM235" s="242" t="s">
        <v>491</v>
      </c>
    </row>
    <row r="236" s="13" customFormat="1">
      <c r="A236" s="13"/>
      <c r="B236" s="244"/>
      <c r="C236" s="245"/>
      <c r="D236" s="246" t="s">
        <v>169</v>
      </c>
      <c r="E236" s="247" t="s">
        <v>1</v>
      </c>
      <c r="F236" s="248" t="s">
        <v>391</v>
      </c>
      <c r="G236" s="245"/>
      <c r="H236" s="247" t="s">
        <v>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4" t="s">
        <v>169</v>
      </c>
      <c r="AU236" s="254" t="s">
        <v>93</v>
      </c>
      <c r="AV236" s="13" t="s">
        <v>91</v>
      </c>
      <c r="AW236" s="13" t="s">
        <v>38</v>
      </c>
      <c r="AX236" s="13" t="s">
        <v>83</v>
      </c>
      <c r="AY236" s="254" t="s">
        <v>160</v>
      </c>
    </row>
    <row r="237" s="14" customFormat="1">
      <c r="A237" s="14"/>
      <c r="B237" s="255"/>
      <c r="C237" s="256"/>
      <c r="D237" s="246" t="s">
        <v>169</v>
      </c>
      <c r="E237" s="257" t="s">
        <v>1</v>
      </c>
      <c r="F237" s="258" t="s">
        <v>492</v>
      </c>
      <c r="G237" s="256"/>
      <c r="H237" s="259">
        <v>102.77800000000001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169</v>
      </c>
      <c r="AU237" s="265" t="s">
        <v>93</v>
      </c>
      <c r="AV237" s="14" t="s">
        <v>93</v>
      </c>
      <c r="AW237" s="14" t="s">
        <v>38</v>
      </c>
      <c r="AX237" s="14" t="s">
        <v>83</v>
      </c>
      <c r="AY237" s="265" t="s">
        <v>160</v>
      </c>
    </row>
    <row r="238" s="14" customFormat="1">
      <c r="A238" s="14"/>
      <c r="B238" s="255"/>
      <c r="C238" s="256"/>
      <c r="D238" s="246" t="s">
        <v>169</v>
      </c>
      <c r="E238" s="257" t="s">
        <v>1</v>
      </c>
      <c r="F238" s="258" t="s">
        <v>493</v>
      </c>
      <c r="G238" s="256"/>
      <c r="H238" s="259">
        <v>125.916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169</v>
      </c>
      <c r="AU238" s="265" t="s">
        <v>93</v>
      </c>
      <c r="AV238" s="14" t="s">
        <v>93</v>
      </c>
      <c r="AW238" s="14" t="s">
        <v>38</v>
      </c>
      <c r="AX238" s="14" t="s">
        <v>83</v>
      </c>
      <c r="AY238" s="265" t="s">
        <v>160</v>
      </c>
    </row>
    <row r="239" s="15" customFormat="1">
      <c r="A239" s="15"/>
      <c r="B239" s="266"/>
      <c r="C239" s="267"/>
      <c r="D239" s="246" t="s">
        <v>169</v>
      </c>
      <c r="E239" s="268" t="s">
        <v>1</v>
      </c>
      <c r="F239" s="269" t="s">
        <v>171</v>
      </c>
      <c r="G239" s="267"/>
      <c r="H239" s="270">
        <v>228.69399999999999</v>
      </c>
      <c r="I239" s="271"/>
      <c r="J239" s="267"/>
      <c r="K239" s="267"/>
      <c r="L239" s="272"/>
      <c r="M239" s="273"/>
      <c r="N239" s="274"/>
      <c r="O239" s="274"/>
      <c r="P239" s="274"/>
      <c r="Q239" s="274"/>
      <c r="R239" s="274"/>
      <c r="S239" s="274"/>
      <c r="T239" s="27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6" t="s">
        <v>169</v>
      </c>
      <c r="AU239" s="276" t="s">
        <v>93</v>
      </c>
      <c r="AV239" s="15" t="s">
        <v>167</v>
      </c>
      <c r="AW239" s="15" t="s">
        <v>38</v>
      </c>
      <c r="AX239" s="15" t="s">
        <v>91</v>
      </c>
      <c r="AY239" s="276" t="s">
        <v>160</v>
      </c>
    </row>
    <row r="240" s="2" customFormat="1">
      <c r="A240" s="40"/>
      <c r="B240" s="41"/>
      <c r="C240" s="231" t="s">
        <v>297</v>
      </c>
      <c r="D240" s="231" t="s">
        <v>162</v>
      </c>
      <c r="E240" s="232" t="s">
        <v>494</v>
      </c>
      <c r="F240" s="233" t="s">
        <v>495</v>
      </c>
      <c r="G240" s="234" t="s">
        <v>182</v>
      </c>
      <c r="H240" s="235">
        <v>228.69399999999999</v>
      </c>
      <c r="I240" s="236"/>
      <c r="J240" s="237">
        <f>ROUND(I240*H240,2)</f>
        <v>0</v>
      </c>
      <c r="K240" s="233" t="s">
        <v>166</v>
      </c>
      <c r="L240" s="46"/>
      <c r="M240" s="238" t="s">
        <v>1</v>
      </c>
      <c r="N240" s="239" t="s">
        <v>48</v>
      </c>
      <c r="O240" s="93"/>
      <c r="P240" s="240">
        <f>O240*H240</f>
        <v>0</v>
      </c>
      <c r="Q240" s="240">
        <v>0</v>
      </c>
      <c r="R240" s="240">
        <f>Q240*H240</f>
        <v>0</v>
      </c>
      <c r="S240" s="240">
        <v>0</v>
      </c>
      <c r="T240" s="241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2" t="s">
        <v>167</v>
      </c>
      <c r="AT240" s="242" t="s">
        <v>162</v>
      </c>
      <c r="AU240" s="242" t="s">
        <v>93</v>
      </c>
      <c r="AY240" s="18" t="s">
        <v>160</v>
      </c>
      <c r="BE240" s="243">
        <f>IF(N240="základní",J240,0)</f>
        <v>0</v>
      </c>
      <c r="BF240" s="243">
        <f>IF(N240="snížená",J240,0)</f>
        <v>0</v>
      </c>
      <c r="BG240" s="243">
        <f>IF(N240="zákl. přenesená",J240,0)</f>
        <v>0</v>
      </c>
      <c r="BH240" s="243">
        <f>IF(N240="sníž. přenesená",J240,0)</f>
        <v>0</v>
      </c>
      <c r="BI240" s="243">
        <f>IF(N240="nulová",J240,0)</f>
        <v>0</v>
      </c>
      <c r="BJ240" s="18" t="s">
        <v>91</v>
      </c>
      <c r="BK240" s="243">
        <f>ROUND(I240*H240,2)</f>
        <v>0</v>
      </c>
      <c r="BL240" s="18" t="s">
        <v>167</v>
      </c>
      <c r="BM240" s="242" t="s">
        <v>496</v>
      </c>
    </row>
    <row r="241" s="2" customFormat="1" ht="21.75" customHeight="1">
      <c r="A241" s="40"/>
      <c r="B241" s="41"/>
      <c r="C241" s="231" t="s">
        <v>301</v>
      </c>
      <c r="D241" s="231" t="s">
        <v>162</v>
      </c>
      <c r="E241" s="232" t="s">
        <v>497</v>
      </c>
      <c r="F241" s="233" t="s">
        <v>498</v>
      </c>
      <c r="G241" s="234" t="s">
        <v>182</v>
      </c>
      <c r="H241" s="235">
        <v>667.22400000000005</v>
      </c>
      <c r="I241" s="236"/>
      <c r="J241" s="237">
        <f>ROUND(I241*H241,2)</f>
        <v>0</v>
      </c>
      <c r="K241" s="233" t="s">
        <v>166</v>
      </c>
      <c r="L241" s="46"/>
      <c r="M241" s="238" t="s">
        <v>1</v>
      </c>
      <c r="N241" s="239" t="s">
        <v>48</v>
      </c>
      <c r="O241" s="93"/>
      <c r="P241" s="240">
        <f>O241*H241</f>
        <v>0</v>
      </c>
      <c r="Q241" s="240">
        <v>0.00199</v>
      </c>
      <c r="R241" s="240">
        <f>Q241*H241</f>
        <v>1.3277757600000002</v>
      </c>
      <c r="S241" s="240">
        <v>0</v>
      </c>
      <c r="T241" s="241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42" t="s">
        <v>167</v>
      </c>
      <c r="AT241" s="242" t="s">
        <v>162</v>
      </c>
      <c r="AU241" s="242" t="s">
        <v>93</v>
      </c>
      <c r="AY241" s="18" t="s">
        <v>160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8" t="s">
        <v>91</v>
      </c>
      <c r="BK241" s="243">
        <f>ROUND(I241*H241,2)</f>
        <v>0</v>
      </c>
      <c r="BL241" s="18" t="s">
        <v>167</v>
      </c>
      <c r="BM241" s="242" t="s">
        <v>499</v>
      </c>
    </row>
    <row r="242" s="13" customFormat="1">
      <c r="A242" s="13"/>
      <c r="B242" s="244"/>
      <c r="C242" s="245"/>
      <c r="D242" s="246" t="s">
        <v>169</v>
      </c>
      <c r="E242" s="247" t="s">
        <v>1</v>
      </c>
      <c r="F242" s="248" t="s">
        <v>391</v>
      </c>
      <c r="G242" s="245"/>
      <c r="H242" s="247" t="s">
        <v>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169</v>
      </c>
      <c r="AU242" s="254" t="s">
        <v>93</v>
      </c>
      <c r="AV242" s="13" t="s">
        <v>91</v>
      </c>
      <c r="AW242" s="13" t="s">
        <v>38</v>
      </c>
      <c r="AX242" s="13" t="s">
        <v>83</v>
      </c>
      <c r="AY242" s="254" t="s">
        <v>160</v>
      </c>
    </row>
    <row r="243" s="14" customFormat="1">
      <c r="A243" s="14"/>
      <c r="B243" s="255"/>
      <c r="C243" s="256"/>
      <c r="D243" s="246" t="s">
        <v>169</v>
      </c>
      <c r="E243" s="257" t="s">
        <v>1</v>
      </c>
      <c r="F243" s="258" t="s">
        <v>500</v>
      </c>
      <c r="G243" s="256"/>
      <c r="H243" s="259">
        <v>617.976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169</v>
      </c>
      <c r="AU243" s="265" t="s">
        <v>93</v>
      </c>
      <c r="AV243" s="14" t="s">
        <v>93</v>
      </c>
      <c r="AW243" s="14" t="s">
        <v>38</v>
      </c>
      <c r="AX243" s="14" t="s">
        <v>83</v>
      </c>
      <c r="AY243" s="265" t="s">
        <v>160</v>
      </c>
    </row>
    <row r="244" s="14" customFormat="1">
      <c r="A244" s="14"/>
      <c r="B244" s="255"/>
      <c r="C244" s="256"/>
      <c r="D244" s="246" t="s">
        <v>169</v>
      </c>
      <c r="E244" s="257" t="s">
        <v>1</v>
      </c>
      <c r="F244" s="258" t="s">
        <v>501</v>
      </c>
      <c r="G244" s="256"/>
      <c r="H244" s="259">
        <v>49.247999999999998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169</v>
      </c>
      <c r="AU244" s="265" t="s">
        <v>93</v>
      </c>
      <c r="AV244" s="14" t="s">
        <v>93</v>
      </c>
      <c r="AW244" s="14" t="s">
        <v>38</v>
      </c>
      <c r="AX244" s="14" t="s">
        <v>83</v>
      </c>
      <c r="AY244" s="265" t="s">
        <v>160</v>
      </c>
    </row>
    <row r="245" s="15" customFormat="1">
      <c r="A245" s="15"/>
      <c r="B245" s="266"/>
      <c r="C245" s="267"/>
      <c r="D245" s="246" t="s">
        <v>169</v>
      </c>
      <c r="E245" s="268" t="s">
        <v>1</v>
      </c>
      <c r="F245" s="269" t="s">
        <v>171</v>
      </c>
      <c r="G245" s="267"/>
      <c r="H245" s="270">
        <v>667.22400000000005</v>
      </c>
      <c r="I245" s="271"/>
      <c r="J245" s="267"/>
      <c r="K245" s="267"/>
      <c r="L245" s="272"/>
      <c r="M245" s="273"/>
      <c r="N245" s="274"/>
      <c r="O245" s="274"/>
      <c r="P245" s="274"/>
      <c r="Q245" s="274"/>
      <c r="R245" s="274"/>
      <c r="S245" s="274"/>
      <c r="T245" s="27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6" t="s">
        <v>169</v>
      </c>
      <c r="AU245" s="276" t="s">
        <v>93</v>
      </c>
      <c r="AV245" s="15" t="s">
        <v>167</v>
      </c>
      <c r="AW245" s="15" t="s">
        <v>38</v>
      </c>
      <c r="AX245" s="15" t="s">
        <v>91</v>
      </c>
      <c r="AY245" s="276" t="s">
        <v>160</v>
      </c>
    </row>
    <row r="246" s="2" customFormat="1">
      <c r="A246" s="40"/>
      <c r="B246" s="41"/>
      <c r="C246" s="231" t="s">
        <v>307</v>
      </c>
      <c r="D246" s="231" t="s">
        <v>162</v>
      </c>
      <c r="E246" s="232" t="s">
        <v>502</v>
      </c>
      <c r="F246" s="233" t="s">
        <v>503</v>
      </c>
      <c r="G246" s="234" t="s">
        <v>182</v>
      </c>
      <c r="H246" s="235">
        <v>667.22400000000005</v>
      </c>
      <c r="I246" s="236"/>
      <c r="J246" s="237">
        <f>ROUND(I246*H246,2)</f>
        <v>0</v>
      </c>
      <c r="K246" s="233" t="s">
        <v>166</v>
      </c>
      <c r="L246" s="46"/>
      <c r="M246" s="238" t="s">
        <v>1</v>
      </c>
      <c r="N246" s="239" t="s">
        <v>48</v>
      </c>
      <c r="O246" s="93"/>
      <c r="P246" s="240">
        <f>O246*H246</f>
        <v>0</v>
      </c>
      <c r="Q246" s="240">
        <v>0</v>
      </c>
      <c r="R246" s="240">
        <f>Q246*H246</f>
        <v>0</v>
      </c>
      <c r="S246" s="240">
        <v>0</v>
      </c>
      <c r="T246" s="241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42" t="s">
        <v>167</v>
      </c>
      <c r="AT246" s="242" t="s">
        <v>162</v>
      </c>
      <c r="AU246" s="242" t="s">
        <v>93</v>
      </c>
      <c r="AY246" s="18" t="s">
        <v>160</v>
      </c>
      <c r="BE246" s="243">
        <f>IF(N246="základní",J246,0)</f>
        <v>0</v>
      </c>
      <c r="BF246" s="243">
        <f>IF(N246="snížená",J246,0)</f>
        <v>0</v>
      </c>
      <c r="BG246" s="243">
        <f>IF(N246="zákl. přenesená",J246,0)</f>
        <v>0</v>
      </c>
      <c r="BH246" s="243">
        <f>IF(N246="sníž. přenesená",J246,0)</f>
        <v>0</v>
      </c>
      <c r="BI246" s="243">
        <f>IF(N246="nulová",J246,0)</f>
        <v>0</v>
      </c>
      <c r="BJ246" s="18" t="s">
        <v>91</v>
      </c>
      <c r="BK246" s="243">
        <f>ROUND(I246*H246,2)</f>
        <v>0</v>
      </c>
      <c r="BL246" s="18" t="s">
        <v>167</v>
      </c>
      <c r="BM246" s="242" t="s">
        <v>504</v>
      </c>
    </row>
    <row r="247" s="2" customFormat="1" ht="33" customHeight="1">
      <c r="A247" s="40"/>
      <c r="B247" s="41"/>
      <c r="C247" s="231" t="s">
        <v>314</v>
      </c>
      <c r="D247" s="231" t="s">
        <v>162</v>
      </c>
      <c r="E247" s="232" t="s">
        <v>218</v>
      </c>
      <c r="F247" s="233" t="s">
        <v>219</v>
      </c>
      <c r="G247" s="234" t="s">
        <v>189</v>
      </c>
      <c r="H247" s="235">
        <v>601.53999999999996</v>
      </c>
      <c r="I247" s="236"/>
      <c r="J247" s="237">
        <f>ROUND(I247*H247,2)</f>
        <v>0</v>
      </c>
      <c r="K247" s="233" t="s">
        <v>166</v>
      </c>
      <c r="L247" s="46"/>
      <c r="M247" s="238" t="s">
        <v>1</v>
      </c>
      <c r="N247" s="239" t="s">
        <v>48</v>
      </c>
      <c r="O247" s="93"/>
      <c r="P247" s="240">
        <f>O247*H247</f>
        <v>0</v>
      </c>
      <c r="Q247" s="240">
        <v>0</v>
      </c>
      <c r="R247" s="240">
        <f>Q247*H247</f>
        <v>0</v>
      </c>
      <c r="S247" s="240">
        <v>0</v>
      </c>
      <c r="T247" s="241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2" t="s">
        <v>167</v>
      </c>
      <c r="AT247" s="242" t="s">
        <v>162</v>
      </c>
      <c r="AU247" s="242" t="s">
        <v>93</v>
      </c>
      <c r="AY247" s="18" t="s">
        <v>160</v>
      </c>
      <c r="BE247" s="243">
        <f>IF(N247="základní",J247,0)</f>
        <v>0</v>
      </c>
      <c r="BF247" s="243">
        <f>IF(N247="snížená",J247,0)</f>
        <v>0</v>
      </c>
      <c r="BG247" s="243">
        <f>IF(N247="zákl. přenesená",J247,0)</f>
        <v>0</v>
      </c>
      <c r="BH247" s="243">
        <f>IF(N247="sníž. přenesená",J247,0)</f>
        <v>0</v>
      </c>
      <c r="BI247" s="243">
        <f>IF(N247="nulová",J247,0)</f>
        <v>0</v>
      </c>
      <c r="BJ247" s="18" t="s">
        <v>91</v>
      </c>
      <c r="BK247" s="243">
        <f>ROUND(I247*H247,2)</f>
        <v>0</v>
      </c>
      <c r="BL247" s="18" t="s">
        <v>167</v>
      </c>
      <c r="BM247" s="242" t="s">
        <v>505</v>
      </c>
    </row>
    <row r="248" s="13" customFormat="1">
      <c r="A248" s="13"/>
      <c r="B248" s="244"/>
      <c r="C248" s="245"/>
      <c r="D248" s="246" t="s">
        <v>169</v>
      </c>
      <c r="E248" s="247" t="s">
        <v>1</v>
      </c>
      <c r="F248" s="248" t="s">
        <v>391</v>
      </c>
      <c r="G248" s="245"/>
      <c r="H248" s="247" t="s">
        <v>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169</v>
      </c>
      <c r="AU248" s="254" t="s">
        <v>93</v>
      </c>
      <c r="AV248" s="13" t="s">
        <v>91</v>
      </c>
      <c r="AW248" s="13" t="s">
        <v>38</v>
      </c>
      <c r="AX248" s="13" t="s">
        <v>83</v>
      </c>
      <c r="AY248" s="254" t="s">
        <v>160</v>
      </c>
    </row>
    <row r="249" s="13" customFormat="1">
      <c r="A249" s="13"/>
      <c r="B249" s="244"/>
      <c r="C249" s="245"/>
      <c r="D249" s="246" t="s">
        <v>169</v>
      </c>
      <c r="E249" s="247" t="s">
        <v>1</v>
      </c>
      <c r="F249" s="248" t="s">
        <v>506</v>
      </c>
      <c r="G249" s="245"/>
      <c r="H249" s="247" t="s">
        <v>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169</v>
      </c>
      <c r="AU249" s="254" t="s">
        <v>93</v>
      </c>
      <c r="AV249" s="13" t="s">
        <v>91</v>
      </c>
      <c r="AW249" s="13" t="s">
        <v>38</v>
      </c>
      <c r="AX249" s="13" t="s">
        <v>83</v>
      </c>
      <c r="AY249" s="254" t="s">
        <v>160</v>
      </c>
    </row>
    <row r="250" s="14" customFormat="1">
      <c r="A250" s="14"/>
      <c r="B250" s="255"/>
      <c r="C250" s="256"/>
      <c r="D250" s="246" t="s">
        <v>169</v>
      </c>
      <c r="E250" s="257" t="s">
        <v>1</v>
      </c>
      <c r="F250" s="258" t="s">
        <v>507</v>
      </c>
      <c r="G250" s="256"/>
      <c r="H250" s="259">
        <v>539.80999999999995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169</v>
      </c>
      <c r="AU250" s="265" t="s">
        <v>93</v>
      </c>
      <c r="AV250" s="14" t="s">
        <v>93</v>
      </c>
      <c r="AW250" s="14" t="s">
        <v>38</v>
      </c>
      <c r="AX250" s="14" t="s">
        <v>83</v>
      </c>
      <c r="AY250" s="265" t="s">
        <v>160</v>
      </c>
    </row>
    <row r="251" s="13" customFormat="1">
      <c r="A251" s="13"/>
      <c r="B251" s="244"/>
      <c r="C251" s="245"/>
      <c r="D251" s="246" t="s">
        <v>169</v>
      </c>
      <c r="E251" s="247" t="s">
        <v>1</v>
      </c>
      <c r="F251" s="248" t="s">
        <v>508</v>
      </c>
      <c r="G251" s="245"/>
      <c r="H251" s="247" t="s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169</v>
      </c>
      <c r="AU251" s="254" t="s">
        <v>93</v>
      </c>
      <c r="AV251" s="13" t="s">
        <v>91</v>
      </c>
      <c r="AW251" s="13" t="s">
        <v>38</v>
      </c>
      <c r="AX251" s="13" t="s">
        <v>83</v>
      </c>
      <c r="AY251" s="254" t="s">
        <v>160</v>
      </c>
    </row>
    <row r="252" s="14" customFormat="1">
      <c r="A252" s="14"/>
      <c r="B252" s="255"/>
      <c r="C252" s="256"/>
      <c r="D252" s="246" t="s">
        <v>169</v>
      </c>
      <c r="E252" s="257" t="s">
        <v>1</v>
      </c>
      <c r="F252" s="258" t="s">
        <v>509</v>
      </c>
      <c r="G252" s="256"/>
      <c r="H252" s="259">
        <v>48.802999999999997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5" t="s">
        <v>169</v>
      </c>
      <c r="AU252" s="265" t="s">
        <v>93</v>
      </c>
      <c r="AV252" s="14" t="s">
        <v>93</v>
      </c>
      <c r="AW252" s="14" t="s">
        <v>38</v>
      </c>
      <c r="AX252" s="14" t="s">
        <v>83</v>
      </c>
      <c r="AY252" s="265" t="s">
        <v>160</v>
      </c>
    </row>
    <row r="253" s="13" customFormat="1">
      <c r="A253" s="13"/>
      <c r="B253" s="244"/>
      <c r="C253" s="245"/>
      <c r="D253" s="246" t="s">
        <v>169</v>
      </c>
      <c r="E253" s="247" t="s">
        <v>1</v>
      </c>
      <c r="F253" s="248" t="s">
        <v>510</v>
      </c>
      <c r="G253" s="245"/>
      <c r="H253" s="247" t="s">
        <v>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4" t="s">
        <v>169</v>
      </c>
      <c r="AU253" s="254" t="s">
        <v>93</v>
      </c>
      <c r="AV253" s="13" t="s">
        <v>91</v>
      </c>
      <c r="AW253" s="13" t="s">
        <v>38</v>
      </c>
      <c r="AX253" s="13" t="s">
        <v>83</v>
      </c>
      <c r="AY253" s="254" t="s">
        <v>160</v>
      </c>
    </row>
    <row r="254" s="14" customFormat="1">
      <c r="A254" s="14"/>
      <c r="B254" s="255"/>
      <c r="C254" s="256"/>
      <c r="D254" s="246" t="s">
        <v>169</v>
      </c>
      <c r="E254" s="257" t="s">
        <v>1</v>
      </c>
      <c r="F254" s="258" t="s">
        <v>511</v>
      </c>
      <c r="G254" s="256"/>
      <c r="H254" s="259">
        <v>11.992000000000001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169</v>
      </c>
      <c r="AU254" s="265" t="s">
        <v>93</v>
      </c>
      <c r="AV254" s="14" t="s">
        <v>93</v>
      </c>
      <c r="AW254" s="14" t="s">
        <v>38</v>
      </c>
      <c r="AX254" s="14" t="s">
        <v>83</v>
      </c>
      <c r="AY254" s="265" t="s">
        <v>160</v>
      </c>
    </row>
    <row r="255" s="13" customFormat="1">
      <c r="A255" s="13"/>
      <c r="B255" s="244"/>
      <c r="C255" s="245"/>
      <c r="D255" s="246" t="s">
        <v>169</v>
      </c>
      <c r="E255" s="247" t="s">
        <v>1</v>
      </c>
      <c r="F255" s="248" t="s">
        <v>512</v>
      </c>
      <c r="G255" s="245"/>
      <c r="H255" s="247" t="s">
        <v>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4" t="s">
        <v>169</v>
      </c>
      <c r="AU255" s="254" t="s">
        <v>93</v>
      </c>
      <c r="AV255" s="13" t="s">
        <v>91</v>
      </c>
      <c r="AW255" s="13" t="s">
        <v>38</v>
      </c>
      <c r="AX255" s="13" t="s">
        <v>83</v>
      </c>
      <c r="AY255" s="254" t="s">
        <v>160</v>
      </c>
    </row>
    <row r="256" s="14" customFormat="1">
      <c r="A256" s="14"/>
      <c r="B256" s="255"/>
      <c r="C256" s="256"/>
      <c r="D256" s="246" t="s">
        <v>169</v>
      </c>
      <c r="E256" s="257" t="s">
        <v>1</v>
      </c>
      <c r="F256" s="258" t="s">
        <v>513</v>
      </c>
      <c r="G256" s="256"/>
      <c r="H256" s="259">
        <v>0.93500000000000005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5" t="s">
        <v>169</v>
      </c>
      <c r="AU256" s="265" t="s">
        <v>93</v>
      </c>
      <c r="AV256" s="14" t="s">
        <v>93</v>
      </c>
      <c r="AW256" s="14" t="s">
        <v>38</v>
      </c>
      <c r="AX256" s="14" t="s">
        <v>83</v>
      </c>
      <c r="AY256" s="265" t="s">
        <v>160</v>
      </c>
    </row>
    <row r="257" s="15" customFormat="1">
      <c r="A257" s="15"/>
      <c r="B257" s="266"/>
      <c r="C257" s="267"/>
      <c r="D257" s="246" t="s">
        <v>169</v>
      </c>
      <c r="E257" s="268" t="s">
        <v>1</v>
      </c>
      <c r="F257" s="269" t="s">
        <v>171</v>
      </c>
      <c r="G257" s="267"/>
      <c r="H257" s="270">
        <v>601.53999999999996</v>
      </c>
      <c r="I257" s="271"/>
      <c r="J257" s="267"/>
      <c r="K257" s="267"/>
      <c r="L257" s="272"/>
      <c r="M257" s="273"/>
      <c r="N257" s="274"/>
      <c r="O257" s="274"/>
      <c r="P257" s="274"/>
      <c r="Q257" s="274"/>
      <c r="R257" s="274"/>
      <c r="S257" s="274"/>
      <c r="T257" s="27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6" t="s">
        <v>169</v>
      </c>
      <c r="AU257" s="276" t="s">
        <v>93</v>
      </c>
      <c r="AV257" s="15" t="s">
        <v>167</v>
      </c>
      <c r="AW257" s="15" t="s">
        <v>38</v>
      </c>
      <c r="AX257" s="15" t="s">
        <v>91</v>
      </c>
      <c r="AY257" s="276" t="s">
        <v>160</v>
      </c>
    </row>
    <row r="258" s="2" customFormat="1">
      <c r="A258" s="40"/>
      <c r="B258" s="41"/>
      <c r="C258" s="231" t="s">
        <v>7</v>
      </c>
      <c r="D258" s="231" t="s">
        <v>162</v>
      </c>
      <c r="E258" s="232" t="s">
        <v>224</v>
      </c>
      <c r="F258" s="233" t="s">
        <v>225</v>
      </c>
      <c r="G258" s="234" t="s">
        <v>189</v>
      </c>
      <c r="H258" s="235">
        <v>54.798999999999999</v>
      </c>
      <c r="I258" s="236"/>
      <c r="J258" s="237">
        <f>ROUND(I258*H258,2)</f>
        <v>0</v>
      </c>
      <c r="K258" s="233" t="s">
        <v>166</v>
      </c>
      <c r="L258" s="46"/>
      <c r="M258" s="238" t="s">
        <v>1</v>
      </c>
      <c r="N258" s="239" t="s">
        <v>48</v>
      </c>
      <c r="O258" s="93"/>
      <c r="P258" s="240">
        <f>O258*H258</f>
        <v>0</v>
      </c>
      <c r="Q258" s="240">
        <v>0</v>
      </c>
      <c r="R258" s="240">
        <f>Q258*H258</f>
        <v>0</v>
      </c>
      <c r="S258" s="240">
        <v>0</v>
      </c>
      <c r="T258" s="241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42" t="s">
        <v>167</v>
      </c>
      <c r="AT258" s="242" t="s">
        <v>162</v>
      </c>
      <c r="AU258" s="242" t="s">
        <v>93</v>
      </c>
      <c r="AY258" s="18" t="s">
        <v>160</v>
      </c>
      <c r="BE258" s="243">
        <f>IF(N258="základní",J258,0)</f>
        <v>0</v>
      </c>
      <c r="BF258" s="243">
        <f>IF(N258="snížená",J258,0)</f>
        <v>0</v>
      </c>
      <c r="BG258" s="243">
        <f>IF(N258="zákl. přenesená",J258,0)</f>
        <v>0</v>
      </c>
      <c r="BH258" s="243">
        <f>IF(N258="sníž. přenesená",J258,0)</f>
        <v>0</v>
      </c>
      <c r="BI258" s="243">
        <f>IF(N258="nulová",J258,0)</f>
        <v>0</v>
      </c>
      <c r="BJ258" s="18" t="s">
        <v>91</v>
      </c>
      <c r="BK258" s="243">
        <f>ROUND(I258*H258,2)</f>
        <v>0</v>
      </c>
      <c r="BL258" s="18" t="s">
        <v>167</v>
      </c>
      <c r="BM258" s="242" t="s">
        <v>514</v>
      </c>
    </row>
    <row r="259" s="13" customFormat="1">
      <c r="A259" s="13"/>
      <c r="B259" s="244"/>
      <c r="C259" s="245"/>
      <c r="D259" s="246" t="s">
        <v>169</v>
      </c>
      <c r="E259" s="247" t="s">
        <v>1</v>
      </c>
      <c r="F259" s="248" t="s">
        <v>391</v>
      </c>
      <c r="G259" s="245"/>
      <c r="H259" s="247" t="s">
        <v>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4" t="s">
        <v>169</v>
      </c>
      <c r="AU259" s="254" t="s">
        <v>93</v>
      </c>
      <c r="AV259" s="13" t="s">
        <v>91</v>
      </c>
      <c r="AW259" s="13" t="s">
        <v>38</v>
      </c>
      <c r="AX259" s="13" t="s">
        <v>83</v>
      </c>
      <c r="AY259" s="254" t="s">
        <v>160</v>
      </c>
    </row>
    <row r="260" s="13" customFormat="1">
      <c r="A260" s="13"/>
      <c r="B260" s="244"/>
      <c r="C260" s="245"/>
      <c r="D260" s="246" t="s">
        <v>169</v>
      </c>
      <c r="E260" s="247" t="s">
        <v>1</v>
      </c>
      <c r="F260" s="248" t="s">
        <v>515</v>
      </c>
      <c r="G260" s="245"/>
      <c r="H260" s="247" t="s">
        <v>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169</v>
      </c>
      <c r="AU260" s="254" t="s">
        <v>93</v>
      </c>
      <c r="AV260" s="13" t="s">
        <v>91</v>
      </c>
      <c r="AW260" s="13" t="s">
        <v>38</v>
      </c>
      <c r="AX260" s="13" t="s">
        <v>83</v>
      </c>
      <c r="AY260" s="254" t="s">
        <v>160</v>
      </c>
    </row>
    <row r="261" s="14" customFormat="1">
      <c r="A261" s="14"/>
      <c r="B261" s="255"/>
      <c r="C261" s="256"/>
      <c r="D261" s="246" t="s">
        <v>169</v>
      </c>
      <c r="E261" s="257" t="s">
        <v>1</v>
      </c>
      <c r="F261" s="258" t="s">
        <v>509</v>
      </c>
      <c r="G261" s="256"/>
      <c r="H261" s="259">
        <v>48.802999999999997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5" t="s">
        <v>169</v>
      </c>
      <c r="AU261" s="265" t="s">
        <v>93</v>
      </c>
      <c r="AV261" s="14" t="s">
        <v>93</v>
      </c>
      <c r="AW261" s="14" t="s">
        <v>38</v>
      </c>
      <c r="AX261" s="14" t="s">
        <v>83</v>
      </c>
      <c r="AY261" s="265" t="s">
        <v>160</v>
      </c>
    </row>
    <row r="262" s="13" customFormat="1">
      <c r="A262" s="13"/>
      <c r="B262" s="244"/>
      <c r="C262" s="245"/>
      <c r="D262" s="246" t="s">
        <v>169</v>
      </c>
      <c r="E262" s="247" t="s">
        <v>1</v>
      </c>
      <c r="F262" s="248" t="s">
        <v>516</v>
      </c>
      <c r="G262" s="245"/>
      <c r="H262" s="247" t="s">
        <v>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169</v>
      </c>
      <c r="AU262" s="254" t="s">
        <v>93</v>
      </c>
      <c r="AV262" s="13" t="s">
        <v>91</v>
      </c>
      <c r="AW262" s="13" t="s">
        <v>38</v>
      </c>
      <c r="AX262" s="13" t="s">
        <v>83</v>
      </c>
      <c r="AY262" s="254" t="s">
        <v>160</v>
      </c>
    </row>
    <row r="263" s="14" customFormat="1">
      <c r="A263" s="14"/>
      <c r="B263" s="255"/>
      <c r="C263" s="256"/>
      <c r="D263" s="246" t="s">
        <v>169</v>
      </c>
      <c r="E263" s="257" t="s">
        <v>1</v>
      </c>
      <c r="F263" s="258" t="s">
        <v>517</v>
      </c>
      <c r="G263" s="256"/>
      <c r="H263" s="259">
        <v>5.9960000000000004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169</v>
      </c>
      <c r="AU263" s="265" t="s">
        <v>93</v>
      </c>
      <c r="AV263" s="14" t="s">
        <v>93</v>
      </c>
      <c r="AW263" s="14" t="s">
        <v>38</v>
      </c>
      <c r="AX263" s="14" t="s">
        <v>83</v>
      </c>
      <c r="AY263" s="265" t="s">
        <v>160</v>
      </c>
    </row>
    <row r="264" s="15" customFormat="1">
      <c r="A264" s="15"/>
      <c r="B264" s="266"/>
      <c r="C264" s="267"/>
      <c r="D264" s="246" t="s">
        <v>169</v>
      </c>
      <c r="E264" s="268" t="s">
        <v>1</v>
      </c>
      <c r="F264" s="269" t="s">
        <v>171</v>
      </c>
      <c r="G264" s="267"/>
      <c r="H264" s="270">
        <v>54.798999999999999</v>
      </c>
      <c r="I264" s="271"/>
      <c r="J264" s="267"/>
      <c r="K264" s="267"/>
      <c r="L264" s="272"/>
      <c r="M264" s="273"/>
      <c r="N264" s="274"/>
      <c r="O264" s="274"/>
      <c r="P264" s="274"/>
      <c r="Q264" s="274"/>
      <c r="R264" s="274"/>
      <c r="S264" s="274"/>
      <c r="T264" s="2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6" t="s">
        <v>169</v>
      </c>
      <c r="AU264" s="276" t="s">
        <v>93</v>
      </c>
      <c r="AV264" s="15" t="s">
        <v>167</v>
      </c>
      <c r="AW264" s="15" t="s">
        <v>38</v>
      </c>
      <c r="AX264" s="15" t="s">
        <v>91</v>
      </c>
      <c r="AY264" s="276" t="s">
        <v>160</v>
      </c>
    </row>
    <row r="265" s="2" customFormat="1" ht="16.5" customHeight="1">
      <c r="A265" s="40"/>
      <c r="B265" s="41"/>
      <c r="C265" s="231" t="s">
        <v>330</v>
      </c>
      <c r="D265" s="231" t="s">
        <v>162</v>
      </c>
      <c r="E265" s="232" t="s">
        <v>230</v>
      </c>
      <c r="F265" s="233" t="s">
        <v>231</v>
      </c>
      <c r="G265" s="234" t="s">
        <v>189</v>
      </c>
      <c r="H265" s="235">
        <v>54.798999999999999</v>
      </c>
      <c r="I265" s="236"/>
      <c r="J265" s="237">
        <f>ROUND(I265*H265,2)</f>
        <v>0</v>
      </c>
      <c r="K265" s="233" t="s">
        <v>166</v>
      </c>
      <c r="L265" s="46"/>
      <c r="M265" s="238" t="s">
        <v>1</v>
      </c>
      <c r="N265" s="239" t="s">
        <v>48</v>
      </c>
      <c r="O265" s="93"/>
      <c r="P265" s="240">
        <f>O265*H265</f>
        <v>0</v>
      </c>
      <c r="Q265" s="240">
        <v>0</v>
      </c>
      <c r="R265" s="240">
        <f>Q265*H265</f>
        <v>0</v>
      </c>
      <c r="S265" s="240">
        <v>0</v>
      </c>
      <c r="T265" s="241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2" t="s">
        <v>167</v>
      </c>
      <c r="AT265" s="242" t="s">
        <v>162</v>
      </c>
      <c r="AU265" s="242" t="s">
        <v>93</v>
      </c>
      <c r="AY265" s="18" t="s">
        <v>160</v>
      </c>
      <c r="BE265" s="243">
        <f>IF(N265="základní",J265,0)</f>
        <v>0</v>
      </c>
      <c r="BF265" s="243">
        <f>IF(N265="snížená",J265,0)</f>
        <v>0</v>
      </c>
      <c r="BG265" s="243">
        <f>IF(N265="zákl. přenesená",J265,0)</f>
        <v>0</v>
      </c>
      <c r="BH265" s="243">
        <f>IF(N265="sníž. přenesená",J265,0)</f>
        <v>0</v>
      </c>
      <c r="BI265" s="243">
        <f>IF(N265="nulová",J265,0)</f>
        <v>0</v>
      </c>
      <c r="BJ265" s="18" t="s">
        <v>91</v>
      </c>
      <c r="BK265" s="243">
        <f>ROUND(I265*H265,2)</f>
        <v>0</v>
      </c>
      <c r="BL265" s="18" t="s">
        <v>167</v>
      </c>
      <c r="BM265" s="242" t="s">
        <v>518</v>
      </c>
    </row>
    <row r="266" s="13" customFormat="1">
      <c r="A266" s="13"/>
      <c r="B266" s="244"/>
      <c r="C266" s="245"/>
      <c r="D266" s="246" t="s">
        <v>169</v>
      </c>
      <c r="E266" s="247" t="s">
        <v>1</v>
      </c>
      <c r="F266" s="248" t="s">
        <v>391</v>
      </c>
      <c r="G266" s="245"/>
      <c r="H266" s="247" t="s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169</v>
      </c>
      <c r="AU266" s="254" t="s">
        <v>93</v>
      </c>
      <c r="AV266" s="13" t="s">
        <v>91</v>
      </c>
      <c r="AW266" s="13" t="s">
        <v>38</v>
      </c>
      <c r="AX266" s="13" t="s">
        <v>83</v>
      </c>
      <c r="AY266" s="254" t="s">
        <v>160</v>
      </c>
    </row>
    <row r="267" s="13" customFormat="1">
      <c r="A267" s="13"/>
      <c r="B267" s="244"/>
      <c r="C267" s="245"/>
      <c r="D267" s="246" t="s">
        <v>169</v>
      </c>
      <c r="E267" s="247" t="s">
        <v>1</v>
      </c>
      <c r="F267" s="248" t="s">
        <v>515</v>
      </c>
      <c r="G267" s="245"/>
      <c r="H267" s="247" t="s">
        <v>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169</v>
      </c>
      <c r="AU267" s="254" t="s">
        <v>93</v>
      </c>
      <c r="AV267" s="13" t="s">
        <v>91</v>
      </c>
      <c r="AW267" s="13" t="s">
        <v>38</v>
      </c>
      <c r="AX267" s="13" t="s">
        <v>83</v>
      </c>
      <c r="AY267" s="254" t="s">
        <v>160</v>
      </c>
    </row>
    <row r="268" s="14" customFormat="1">
      <c r="A268" s="14"/>
      <c r="B268" s="255"/>
      <c r="C268" s="256"/>
      <c r="D268" s="246" t="s">
        <v>169</v>
      </c>
      <c r="E268" s="257" t="s">
        <v>1</v>
      </c>
      <c r="F268" s="258" t="s">
        <v>509</v>
      </c>
      <c r="G268" s="256"/>
      <c r="H268" s="259">
        <v>48.802999999999997</v>
      </c>
      <c r="I268" s="260"/>
      <c r="J268" s="256"/>
      <c r="K268" s="256"/>
      <c r="L268" s="261"/>
      <c r="M268" s="262"/>
      <c r="N268" s="263"/>
      <c r="O268" s="263"/>
      <c r="P268" s="263"/>
      <c r="Q268" s="263"/>
      <c r="R268" s="263"/>
      <c r="S268" s="263"/>
      <c r="T268" s="26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5" t="s">
        <v>169</v>
      </c>
      <c r="AU268" s="265" t="s">
        <v>93</v>
      </c>
      <c r="AV268" s="14" t="s">
        <v>93</v>
      </c>
      <c r="AW268" s="14" t="s">
        <v>38</v>
      </c>
      <c r="AX268" s="14" t="s">
        <v>83</v>
      </c>
      <c r="AY268" s="265" t="s">
        <v>160</v>
      </c>
    </row>
    <row r="269" s="13" customFormat="1">
      <c r="A269" s="13"/>
      <c r="B269" s="244"/>
      <c r="C269" s="245"/>
      <c r="D269" s="246" t="s">
        <v>169</v>
      </c>
      <c r="E269" s="247" t="s">
        <v>1</v>
      </c>
      <c r="F269" s="248" t="s">
        <v>516</v>
      </c>
      <c r="G269" s="245"/>
      <c r="H269" s="247" t="s">
        <v>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169</v>
      </c>
      <c r="AU269" s="254" t="s">
        <v>93</v>
      </c>
      <c r="AV269" s="13" t="s">
        <v>91</v>
      </c>
      <c r="AW269" s="13" t="s">
        <v>38</v>
      </c>
      <c r="AX269" s="13" t="s">
        <v>83</v>
      </c>
      <c r="AY269" s="254" t="s">
        <v>160</v>
      </c>
    </row>
    <row r="270" s="14" customFormat="1">
      <c r="A270" s="14"/>
      <c r="B270" s="255"/>
      <c r="C270" s="256"/>
      <c r="D270" s="246" t="s">
        <v>169</v>
      </c>
      <c r="E270" s="257" t="s">
        <v>1</v>
      </c>
      <c r="F270" s="258" t="s">
        <v>517</v>
      </c>
      <c r="G270" s="256"/>
      <c r="H270" s="259">
        <v>5.9960000000000004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169</v>
      </c>
      <c r="AU270" s="265" t="s">
        <v>93</v>
      </c>
      <c r="AV270" s="14" t="s">
        <v>93</v>
      </c>
      <c r="AW270" s="14" t="s">
        <v>38</v>
      </c>
      <c r="AX270" s="14" t="s">
        <v>83</v>
      </c>
      <c r="AY270" s="265" t="s">
        <v>160</v>
      </c>
    </row>
    <row r="271" s="15" customFormat="1">
      <c r="A271" s="15"/>
      <c r="B271" s="266"/>
      <c r="C271" s="267"/>
      <c r="D271" s="246" t="s">
        <v>169</v>
      </c>
      <c r="E271" s="268" t="s">
        <v>1</v>
      </c>
      <c r="F271" s="269" t="s">
        <v>171</v>
      </c>
      <c r="G271" s="267"/>
      <c r="H271" s="270">
        <v>54.798999999999999</v>
      </c>
      <c r="I271" s="271"/>
      <c r="J271" s="267"/>
      <c r="K271" s="267"/>
      <c r="L271" s="272"/>
      <c r="M271" s="273"/>
      <c r="N271" s="274"/>
      <c r="O271" s="274"/>
      <c r="P271" s="274"/>
      <c r="Q271" s="274"/>
      <c r="R271" s="274"/>
      <c r="S271" s="274"/>
      <c r="T271" s="27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6" t="s">
        <v>169</v>
      </c>
      <c r="AU271" s="276" t="s">
        <v>93</v>
      </c>
      <c r="AV271" s="15" t="s">
        <v>167</v>
      </c>
      <c r="AW271" s="15" t="s">
        <v>38</v>
      </c>
      <c r="AX271" s="15" t="s">
        <v>91</v>
      </c>
      <c r="AY271" s="276" t="s">
        <v>160</v>
      </c>
    </row>
    <row r="272" s="2" customFormat="1">
      <c r="A272" s="40"/>
      <c r="B272" s="41"/>
      <c r="C272" s="231" t="s">
        <v>334</v>
      </c>
      <c r="D272" s="231" t="s">
        <v>162</v>
      </c>
      <c r="E272" s="232" t="s">
        <v>234</v>
      </c>
      <c r="F272" s="233" t="s">
        <v>235</v>
      </c>
      <c r="G272" s="234" t="s">
        <v>189</v>
      </c>
      <c r="H272" s="235">
        <v>272.79399999999998</v>
      </c>
      <c r="I272" s="236"/>
      <c r="J272" s="237">
        <f>ROUND(I272*H272,2)</f>
        <v>0</v>
      </c>
      <c r="K272" s="233" t="s">
        <v>166</v>
      </c>
      <c r="L272" s="46"/>
      <c r="M272" s="238" t="s">
        <v>1</v>
      </c>
      <c r="N272" s="239" t="s">
        <v>48</v>
      </c>
      <c r="O272" s="93"/>
      <c r="P272" s="240">
        <f>O272*H272</f>
        <v>0</v>
      </c>
      <c r="Q272" s="240">
        <v>0</v>
      </c>
      <c r="R272" s="240">
        <f>Q272*H272</f>
        <v>0</v>
      </c>
      <c r="S272" s="240">
        <v>0</v>
      </c>
      <c r="T272" s="241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2" t="s">
        <v>167</v>
      </c>
      <c r="AT272" s="242" t="s">
        <v>162</v>
      </c>
      <c r="AU272" s="242" t="s">
        <v>93</v>
      </c>
      <c r="AY272" s="18" t="s">
        <v>160</v>
      </c>
      <c r="BE272" s="243">
        <f>IF(N272="základní",J272,0)</f>
        <v>0</v>
      </c>
      <c r="BF272" s="243">
        <f>IF(N272="snížená",J272,0)</f>
        <v>0</v>
      </c>
      <c r="BG272" s="243">
        <f>IF(N272="zákl. přenesená",J272,0)</f>
        <v>0</v>
      </c>
      <c r="BH272" s="243">
        <f>IF(N272="sníž. přenesená",J272,0)</f>
        <v>0</v>
      </c>
      <c r="BI272" s="243">
        <f>IF(N272="nulová",J272,0)</f>
        <v>0</v>
      </c>
      <c r="BJ272" s="18" t="s">
        <v>91</v>
      </c>
      <c r="BK272" s="243">
        <f>ROUND(I272*H272,2)</f>
        <v>0</v>
      </c>
      <c r="BL272" s="18" t="s">
        <v>167</v>
      </c>
      <c r="BM272" s="242" t="s">
        <v>519</v>
      </c>
    </row>
    <row r="273" s="13" customFormat="1">
      <c r="A273" s="13"/>
      <c r="B273" s="244"/>
      <c r="C273" s="245"/>
      <c r="D273" s="246" t="s">
        <v>169</v>
      </c>
      <c r="E273" s="247" t="s">
        <v>1</v>
      </c>
      <c r="F273" s="248" t="s">
        <v>391</v>
      </c>
      <c r="G273" s="245"/>
      <c r="H273" s="247" t="s">
        <v>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4" t="s">
        <v>169</v>
      </c>
      <c r="AU273" s="254" t="s">
        <v>93</v>
      </c>
      <c r="AV273" s="13" t="s">
        <v>91</v>
      </c>
      <c r="AW273" s="13" t="s">
        <v>38</v>
      </c>
      <c r="AX273" s="13" t="s">
        <v>83</v>
      </c>
      <c r="AY273" s="254" t="s">
        <v>160</v>
      </c>
    </row>
    <row r="274" s="13" customFormat="1">
      <c r="A274" s="13"/>
      <c r="B274" s="244"/>
      <c r="C274" s="245"/>
      <c r="D274" s="246" t="s">
        <v>169</v>
      </c>
      <c r="E274" s="247" t="s">
        <v>1</v>
      </c>
      <c r="F274" s="248" t="s">
        <v>520</v>
      </c>
      <c r="G274" s="245"/>
      <c r="H274" s="247" t="s">
        <v>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169</v>
      </c>
      <c r="AU274" s="254" t="s">
        <v>93</v>
      </c>
      <c r="AV274" s="13" t="s">
        <v>91</v>
      </c>
      <c r="AW274" s="13" t="s">
        <v>38</v>
      </c>
      <c r="AX274" s="13" t="s">
        <v>83</v>
      </c>
      <c r="AY274" s="254" t="s">
        <v>160</v>
      </c>
    </row>
    <row r="275" s="13" customFormat="1">
      <c r="A275" s="13"/>
      <c r="B275" s="244"/>
      <c r="C275" s="245"/>
      <c r="D275" s="246" t="s">
        <v>169</v>
      </c>
      <c r="E275" s="247" t="s">
        <v>1</v>
      </c>
      <c r="F275" s="248" t="s">
        <v>521</v>
      </c>
      <c r="G275" s="245"/>
      <c r="H275" s="247" t="s">
        <v>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169</v>
      </c>
      <c r="AU275" s="254" t="s">
        <v>93</v>
      </c>
      <c r="AV275" s="13" t="s">
        <v>91</v>
      </c>
      <c r="AW275" s="13" t="s">
        <v>38</v>
      </c>
      <c r="AX275" s="13" t="s">
        <v>83</v>
      </c>
      <c r="AY275" s="254" t="s">
        <v>160</v>
      </c>
    </row>
    <row r="276" s="14" customFormat="1">
      <c r="A276" s="14"/>
      <c r="B276" s="255"/>
      <c r="C276" s="256"/>
      <c r="D276" s="246" t="s">
        <v>169</v>
      </c>
      <c r="E276" s="257" t="s">
        <v>1</v>
      </c>
      <c r="F276" s="258" t="s">
        <v>522</v>
      </c>
      <c r="G276" s="256"/>
      <c r="H276" s="259">
        <v>5.04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169</v>
      </c>
      <c r="AU276" s="265" t="s">
        <v>93</v>
      </c>
      <c r="AV276" s="14" t="s">
        <v>93</v>
      </c>
      <c r="AW276" s="14" t="s">
        <v>38</v>
      </c>
      <c r="AX276" s="14" t="s">
        <v>83</v>
      </c>
      <c r="AY276" s="265" t="s">
        <v>160</v>
      </c>
    </row>
    <row r="277" s="14" customFormat="1">
      <c r="A277" s="14"/>
      <c r="B277" s="255"/>
      <c r="C277" s="256"/>
      <c r="D277" s="246" t="s">
        <v>169</v>
      </c>
      <c r="E277" s="257" t="s">
        <v>1</v>
      </c>
      <c r="F277" s="258" t="s">
        <v>523</v>
      </c>
      <c r="G277" s="256"/>
      <c r="H277" s="259">
        <v>3.1640000000000001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169</v>
      </c>
      <c r="AU277" s="265" t="s">
        <v>93</v>
      </c>
      <c r="AV277" s="14" t="s">
        <v>93</v>
      </c>
      <c r="AW277" s="14" t="s">
        <v>38</v>
      </c>
      <c r="AX277" s="14" t="s">
        <v>83</v>
      </c>
      <c r="AY277" s="265" t="s">
        <v>160</v>
      </c>
    </row>
    <row r="278" s="14" customFormat="1">
      <c r="A278" s="14"/>
      <c r="B278" s="255"/>
      <c r="C278" s="256"/>
      <c r="D278" s="246" t="s">
        <v>169</v>
      </c>
      <c r="E278" s="257" t="s">
        <v>1</v>
      </c>
      <c r="F278" s="258" t="s">
        <v>524</v>
      </c>
      <c r="G278" s="256"/>
      <c r="H278" s="259">
        <v>131.83600000000001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5" t="s">
        <v>169</v>
      </c>
      <c r="AU278" s="265" t="s">
        <v>93</v>
      </c>
      <c r="AV278" s="14" t="s">
        <v>93</v>
      </c>
      <c r="AW278" s="14" t="s">
        <v>38</v>
      </c>
      <c r="AX278" s="14" t="s">
        <v>83</v>
      </c>
      <c r="AY278" s="265" t="s">
        <v>160</v>
      </c>
    </row>
    <row r="279" s="14" customFormat="1">
      <c r="A279" s="14"/>
      <c r="B279" s="255"/>
      <c r="C279" s="256"/>
      <c r="D279" s="246" t="s">
        <v>169</v>
      </c>
      <c r="E279" s="257" t="s">
        <v>1</v>
      </c>
      <c r="F279" s="258" t="s">
        <v>525</v>
      </c>
      <c r="G279" s="256"/>
      <c r="H279" s="259">
        <v>26.818000000000001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5" t="s">
        <v>169</v>
      </c>
      <c r="AU279" s="265" t="s">
        <v>93</v>
      </c>
      <c r="AV279" s="14" t="s">
        <v>93</v>
      </c>
      <c r="AW279" s="14" t="s">
        <v>38</v>
      </c>
      <c r="AX279" s="14" t="s">
        <v>83</v>
      </c>
      <c r="AY279" s="265" t="s">
        <v>160</v>
      </c>
    </row>
    <row r="280" s="14" customFormat="1">
      <c r="A280" s="14"/>
      <c r="B280" s="255"/>
      <c r="C280" s="256"/>
      <c r="D280" s="246" t="s">
        <v>169</v>
      </c>
      <c r="E280" s="257" t="s">
        <v>1</v>
      </c>
      <c r="F280" s="258" t="s">
        <v>526</v>
      </c>
      <c r="G280" s="256"/>
      <c r="H280" s="259">
        <v>29.096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169</v>
      </c>
      <c r="AU280" s="265" t="s">
        <v>93</v>
      </c>
      <c r="AV280" s="14" t="s">
        <v>93</v>
      </c>
      <c r="AW280" s="14" t="s">
        <v>38</v>
      </c>
      <c r="AX280" s="14" t="s">
        <v>83</v>
      </c>
      <c r="AY280" s="265" t="s">
        <v>160</v>
      </c>
    </row>
    <row r="281" s="14" customFormat="1">
      <c r="A281" s="14"/>
      <c r="B281" s="255"/>
      <c r="C281" s="256"/>
      <c r="D281" s="246" t="s">
        <v>169</v>
      </c>
      <c r="E281" s="257" t="s">
        <v>1</v>
      </c>
      <c r="F281" s="258" t="s">
        <v>527</v>
      </c>
      <c r="G281" s="256"/>
      <c r="H281" s="259">
        <v>28.036999999999999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169</v>
      </c>
      <c r="AU281" s="265" t="s">
        <v>93</v>
      </c>
      <c r="AV281" s="14" t="s">
        <v>93</v>
      </c>
      <c r="AW281" s="14" t="s">
        <v>38</v>
      </c>
      <c r="AX281" s="14" t="s">
        <v>83</v>
      </c>
      <c r="AY281" s="265" t="s">
        <v>160</v>
      </c>
    </row>
    <row r="282" s="16" customFormat="1">
      <c r="A282" s="16"/>
      <c r="B282" s="277"/>
      <c r="C282" s="278"/>
      <c r="D282" s="246" t="s">
        <v>169</v>
      </c>
      <c r="E282" s="279" t="s">
        <v>1</v>
      </c>
      <c r="F282" s="280" t="s">
        <v>195</v>
      </c>
      <c r="G282" s="278"/>
      <c r="H282" s="281">
        <v>223.99100000000001</v>
      </c>
      <c r="I282" s="282"/>
      <c r="J282" s="278"/>
      <c r="K282" s="278"/>
      <c r="L282" s="283"/>
      <c r="M282" s="284"/>
      <c r="N282" s="285"/>
      <c r="O282" s="285"/>
      <c r="P282" s="285"/>
      <c r="Q282" s="285"/>
      <c r="R282" s="285"/>
      <c r="S282" s="285"/>
      <c r="T282" s="28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7" t="s">
        <v>169</v>
      </c>
      <c r="AU282" s="287" t="s">
        <v>93</v>
      </c>
      <c r="AV282" s="16" t="s">
        <v>101</v>
      </c>
      <c r="AW282" s="16" t="s">
        <v>38</v>
      </c>
      <c r="AX282" s="16" t="s">
        <v>83</v>
      </c>
      <c r="AY282" s="287" t="s">
        <v>160</v>
      </c>
    </row>
    <row r="283" s="13" customFormat="1">
      <c r="A283" s="13"/>
      <c r="B283" s="244"/>
      <c r="C283" s="245"/>
      <c r="D283" s="246" t="s">
        <v>169</v>
      </c>
      <c r="E283" s="247" t="s">
        <v>1</v>
      </c>
      <c r="F283" s="248" t="s">
        <v>528</v>
      </c>
      <c r="G283" s="245"/>
      <c r="H283" s="247" t="s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169</v>
      </c>
      <c r="AU283" s="254" t="s">
        <v>93</v>
      </c>
      <c r="AV283" s="13" t="s">
        <v>91</v>
      </c>
      <c r="AW283" s="13" t="s">
        <v>38</v>
      </c>
      <c r="AX283" s="13" t="s">
        <v>83</v>
      </c>
      <c r="AY283" s="254" t="s">
        <v>160</v>
      </c>
    </row>
    <row r="284" s="14" customFormat="1">
      <c r="A284" s="14"/>
      <c r="B284" s="255"/>
      <c r="C284" s="256"/>
      <c r="D284" s="246" t="s">
        <v>169</v>
      </c>
      <c r="E284" s="257" t="s">
        <v>1</v>
      </c>
      <c r="F284" s="258" t="s">
        <v>529</v>
      </c>
      <c r="G284" s="256"/>
      <c r="H284" s="259">
        <v>12.069000000000001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169</v>
      </c>
      <c r="AU284" s="265" t="s">
        <v>93</v>
      </c>
      <c r="AV284" s="14" t="s">
        <v>93</v>
      </c>
      <c r="AW284" s="14" t="s">
        <v>38</v>
      </c>
      <c r="AX284" s="14" t="s">
        <v>83</v>
      </c>
      <c r="AY284" s="265" t="s">
        <v>160</v>
      </c>
    </row>
    <row r="285" s="14" customFormat="1">
      <c r="A285" s="14"/>
      <c r="B285" s="255"/>
      <c r="C285" s="256"/>
      <c r="D285" s="246" t="s">
        <v>169</v>
      </c>
      <c r="E285" s="257" t="s">
        <v>1</v>
      </c>
      <c r="F285" s="258" t="s">
        <v>530</v>
      </c>
      <c r="G285" s="256"/>
      <c r="H285" s="259">
        <v>8.9700000000000006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169</v>
      </c>
      <c r="AU285" s="265" t="s">
        <v>93</v>
      </c>
      <c r="AV285" s="14" t="s">
        <v>93</v>
      </c>
      <c r="AW285" s="14" t="s">
        <v>38</v>
      </c>
      <c r="AX285" s="14" t="s">
        <v>83</v>
      </c>
      <c r="AY285" s="265" t="s">
        <v>160</v>
      </c>
    </row>
    <row r="286" s="14" customFormat="1">
      <c r="A286" s="14"/>
      <c r="B286" s="255"/>
      <c r="C286" s="256"/>
      <c r="D286" s="246" t="s">
        <v>169</v>
      </c>
      <c r="E286" s="257" t="s">
        <v>1</v>
      </c>
      <c r="F286" s="258" t="s">
        <v>531</v>
      </c>
      <c r="G286" s="256"/>
      <c r="H286" s="259">
        <v>22.763999999999999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169</v>
      </c>
      <c r="AU286" s="265" t="s">
        <v>93</v>
      </c>
      <c r="AV286" s="14" t="s">
        <v>93</v>
      </c>
      <c r="AW286" s="14" t="s">
        <v>38</v>
      </c>
      <c r="AX286" s="14" t="s">
        <v>83</v>
      </c>
      <c r="AY286" s="265" t="s">
        <v>160</v>
      </c>
    </row>
    <row r="287" s="14" customFormat="1">
      <c r="A287" s="14"/>
      <c r="B287" s="255"/>
      <c r="C287" s="256"/>
      <c r="D287" s="246" t="s">
        <v>169</v>
      </c>
      <c r="E287" s="257" t="s">
        <v>1</v>
      </c>
      <c r="F287" s="258" t="s">
        <v>532</v>
      </c>
      <c r="G287" s="256"/>
      <c r="H287" s="259">
        <v>5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169</v>
      </c>
      <c r="AU287" s="265" t="s">
        <v>93</v>
      </c>
      <c r="AV287" s="14" t="s">
        <v>93</v>
      </c>
      <c r="AW287" s="14" t="s">
        <v>38</v>
      </c>
      <c r="AX287" s="14" t="s">
        <v>83</v>
      </c>
      <c r="AY287" s="265" t="s">
        <v>160</v>
      </c>
    </row>
    <row r="288" s="16" customFormat="1">
      <c r="A288" s="16"/>
      <c r="B288" s="277"/>
      <c r="C288" s="278"/>
      <c r="D288" s="246" t="s">
        <v>169</v>
      </c>
      <c r="E288" s="279" t="s">
        <v>1</v>
      </c>
      <c r="F288" s="280" t="s">
        <v>195</v>
      </c>
      <c r="G288" s="278"/>
      <c r="H288" s="281">
        <v>48.802999999999997</v>
      </c>
      <c r="I288" s="282"/>
      <c r="J288" s="278"/>
      <c r="K288" s="278"/>
      <c r="L288" s="283"/>
      <c r="M288" s="284"/>
      <c r="N288" s="285"/>
      <c r="O288" s="285"/>
      <c r="P288" s="285"/>
      <c r="Q288" s="285"/>
      <c r="R288" s="285"/>
      <c r="S288" s="285"/>
      <c r="T288" s="28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87" t="s">
        <v>169</v>
      </c>
      <c r="AU288" s="287" t="s">
        <v>93</v>
      </c>
      <c r="AV288" s="16" t="s">
        <v>101</v>
      </c>
      <c r="AW288" s="16" t="s">
        <v>38</v>
      </c>
      <c r="AX288" s="16" t="s">
        <v>83</v>
      </c>
      <c r="AY288" s="287" t="s">
        <v>160</v>
      </c>
    </row>
    <row r="289" s="15" customFormat="1">
      <c r="A289" s="15"/>
      <c r="B289" s="266"/>
      <c r="C289" s="267"/>
      <c r="D289" s="246" t="s">
        <v>169</v>
      </c>
      <c r="E289" s="268" t="s">
        <v>1</v>
      </c>
      <c r="F289" s="269" t="s">
        <v>171</v>
      </c>
      <c r="G289" s="267"/>
      <c r="H289" s="270">
        <v>272.79399999999998</v>
      </c>
      <c r="I289" s="271"/>
      <c r="J289" s="267"/>
      <c r="K289" s="267"/>
      <c r="L289" s="272"/>
      <c r="M289" s="273"/>
      <c r="N289" s="274"/>
      <c r="O289" s="274"/>
      <c r="P289" s="274"/>
      <c r="Q289" s="274"/>
      <c r="R289" s="274"/>
      <c r="S289" s="274"/>
      <c r="T289" s="27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6" t="s">
        <v>169</v>
      </c>
      <c r="AU289" s="276" t="s">
        <v>93</v>
      </c>
      <c r="AV289" s="15" t="s">
        <v>167</v>
      </c>
      <c r="AW289" s="15" t="s">
        <v>38</v>
      </c>
      <c r="AX289" s="15" t="s">
        <v>91</v>
      </c>
      <c r="AY289" s="276" t="s">
        <v>160</v>
      </c>
    </row>
    <row r="290" s="2" customFormat="1" ht="16.5" customHeight="1">
      <c r="A290" s="40"/>
      <c r="B290" s="41"/>
      <c r="C290" s="288" t="s">
        <v>341</v>
      </c>
      <c r="D290" s="288" t="s">
        <v>357</v>
      </c>
      <c r="E290" s="289" t="s">
        <v>533</v>
      </c>
      <c r="F290" s="290" t="s">
        <v>534</v>
      </c>
      <c r="G290" s="291" t="s">
        <v>276</v>
      </c>
      <c r="H290" s="292">
        <v>448.79899999999998</v>
      </c>
      <c r="I290" s="293"/>
      <c r="J290" s="294">
        <f>ROUND(I290*H290,2)</f>
        <v>0</v>
      </c>
      <c r="K290" s="290" t="s">
        <v>166</v>
      </c>
      <c r="L290" s="295"/>
      <c r="M290" s="296" t="s">
        <v>1</v>
      </c>
      <c r="N290" s="297" t="s">
        <v>48</v>
      </c>
      <c r="O290" s="93"/>
      <c r="P290" s="240">
        <f>O290*H290</f>
        <v>0</v>
      </c>
      <c r="Q290" s="240">
        <v>0</v>
      </c>
      <c r="R290" s="240">
        <f>Q290*H290</f>
        <v>0</v>
      </c>
      <c r="S290" s="240">
        <v>0</v>
      </c>
      <c r="T290" s="241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2" t="s">
        <v>229</v>
      </c>
      <c r="AT290" s="242" t="s">
        <v>357</v>
      </c>
      <c r="AU290" s="242" t="s">
        <v>93</v>
      </c>
      <c r="AY290" s="18" t="s">
        <v>160</v>
      </c>
      <c r="BE290" s="243">
        <f>IF(N290="základní",J290,0)</f>
        <v>0</v>
      </c>
      <c r="BF290" s="243">
        <f>IF(N290="snížená",J290,0)</f>
        <v>0</v>
      </c>
      <c r="BG290" s="243">
        <f>IF(N290="zákl. přenesená",J290,0)</f>
        <v>0</v>
      </c>
      <c r="BH290" s="243">
        <f>IF(N290="sníž. přenesená",J290,0)</f>
        <v>0</v>
      </c>
      <c r="BI290" s="243">
        <f>IF(N290="nulová",J290,0)</f>
        <v>0</v>
      </c>
      <c r="BJ290" s="18" t="s">
        <v>91</v>
      </c>
      <c r="BK290" s="243">
        <f>ROUND(I290*H290,2)</f>
        <v>0</v>
      </c>
      <c r="BL290" s="18" t="s">
        <v>167</v>
      </c>
      <c r="BM290" s="242" t="s">
        <v>535</v>
      </c>
    </row>
    <row r="291" s="14" customFormat="1">
      <c r="A291" s="14"/>
      <c r="B291" s="255"/>
      <c r="C291" s="256"/>
      <c r="D291" s="246" t="s">
        <v>169</v>
      </c>
      <c r="E291" s="256"/>
      <c r="F291" s="258" t="s">
        <v>536</v>
      </c>
      <c r="G291" s="256"/>
      <c r="H291" s="259">
        <v>448.79899999999998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5" t="s">
        <v>169</v>
      </c>
      <c r="AU291" s="265" t="s">
        <v>93</v>
      </c>
      <c r="AV291" s="14" t="s">
        <v>93</v>
      </c>
      <c r="AW291" s="14" t="s">
        <v>4</v>
      </c>
      <c r="AX291" s="14" t="s">
        <v>91</v>
      </c>
      <c r="AY291" s="265" t="s">
        <v>160</v>
      </c>
    </row>
    <row r="292" s="2" customFormat="1">
      <c r="A292" s="40"/>
      <c r="B292" s="41"/>
      <c r="C292" s="231" t="s">
        <v>349</v>
      </c>
      <c r="D292" s="231" t="s">
        <v>162</v>
      </c>
      <c r="E292" s="232" t="s">
        <v>537</v>
      </c>
      <c r="F292" s="233" t="s">
        <v>538</v>
      </c>
      <c r="G292" s="234" t="s">
        <v>189</v>
      </c>
      <c r="H292" s="235">
        <v>186.666</v>
      </c>
      <c r="I292" s="236"/>
      <c r="J292" s="237">
        <f>ROUND(I292*H292,2)</f>
        <v>0</v>
      </c>
      <c r="K292" s="233" t="s">
        <v>166</v>
      </c>
      <c r="L292" s="46"/>
      <c r="M292" s="238" t="s">
        <v>1</v>
      </c>
      <c r="N292" s="239" t="s">
        <v>48</v>
      </c>
      <c r="O292" s="93"/>
      <c r="P292" s="240">
        <f>O292*H292</f>
        <v>0</v>
      </c>
      <c r="Q292" s="240">
        <v>0</v>
      </c>
      <c r="R292" s="240">
        <f>Q292*H292</f>
        <v>0</v>
      </c>
      <c r="S292" s="240">
        <v>0</v>
      </c>
      <c r="T292" s="241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42" t="s">
        <v>167</v>
      </c>
      <c r="AT292" s="242" t="s">
        <v>162</v>
      </c>
      <c r="AU292" s="242" t="s">
        <v>93</v>
      </c>
      <c r="AY292" s="18" t="s">
        <v>160</v>
      </c>
      <c r="BE292" s="243">
        <f>IF(N292="základní",J292,0)</f>
        <v>0</v>
      </c>
      <c r="BF292" s="243">
        <f>IF(N292="snížená",J292,0)</f>
        <v>0</v>
      </c>
      <c r="BG292" s="243">
        <f>IF(N292="zákl. přenesená",J292,0)</f>
        <v>0</v>
      </c>
      <c r="BH292" s="243">
        <f>IF(N292="sníž. přenesená",J292,0)</f>
        <v>0</v>
      </c>
      <c r="BI292" s="243">
        <f>IF(N292="nulová",J292,0)</f>
        <v>0</v>
      </c>
      <c r="BJ292" s="18" t="s">
        <v>91</v>
      </c>
      <c r="BK292" s="243">
        <f>ROUND(I292*H292,2)</f>
        <v>0</v>
      </c>
      <c r="BL292" s="18" t="s">
        <v>167</v>
      </c>
      <c r="BM292" s="242" t="s">
        <v>539</v>
      </c>
    </row>
    <row r="293" s="13" customFormat="1">
      <c r="A293" s="13"/>
      <c r="B293" s="244"/>
      <c r="C293" s="245"/>
      <c r="D293" s="246" t="s">
        <v>169</v>
      </c>
      <c r="E293" s="247" t="s">
        <v>1</v>
      </c>
      <c r="F293" s="248" t="s">
        <v>391</v>
      </c>
      <c r="G293" s="245"/>
      <c r="H293" s="247" t="s">
        <v>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169</v>
      </c>
      <c r="AU293" s="254" t="s">
        <v>93</v>
      </c>
      <c r="AV293" s="13" t="s">
        <v>91</v>
      </c>
      <c r="AW293" s="13" t="s">
        <v>38</v>
      </c>
      <c r="AX293" s="13" t="s">
        <v>83</v>
      </c>
      <c r="AY293" s="254" t="s">
        <v>160</v>
      </c>
    </row>
    <row r="294" s="13" customFormat="1">
      <c r="A294" s="13"/>
      <c r="B294" s="244"/>
      <c r="C294" s="245"/>
      <c r="D294" s="246" t="s">
        <v>169</v>
      </c>
      <c r="E294" s="247" t="s">
        <v>1</v>
      </c>
      <c r="F294" s="248" t="s">
        <v>540</v>
      </c>
      <c r="G294" s="245"/>
      <c r="H294" s="247" t="s">
        <v>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169</v>
      </c>
      <c r="AU294" s="254" t="s">
        <v>93</v>
      </c>
      <c r="AV294" s="13" t="s">
        <v>91</v>
      </c>
      <c r="AW294" s="13" t="s">
        <v>38</v>
      </c>
      <c r="AX294" s="13" t="s">
        <v>83</v>
      </c>
      <c r="AY294" s="254" t="s">
        <v>160</v>
      </c>
    </row>
    <row r="295" s="13" customFormat="1">
      <c r="A295" s="13"/>
      <c r="B295" s="244"/>
      <c r="C295" s="245"/>
      <c r="D295" s="246" t="s">
        <v>169</v>
      </c>
      <c r="E295" s="247" t="s">
        <v>1</v>
      </c>
      <c r="F295" s="248" t="s">
        <v>541</v>
      </c>
      <c r="G295" s="245"/>
      <c r="H295" s="247" t="s">
        <v>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169</v>
      </c>
      <c r="AU295" s="254" t="s">
        <v>93</v>
      </c>
      <c r="AV295" s="13" t="s">
        <v>91</v>
      </c>
      <c r="AW295" s="13" t="s">
        <v>38</v>
      </c>
      <c r="AX295" s="13" t="s">
        <v>83</v>
      </c>
      <c r="AY295" s="254" t="s">
        <v>160</v>
      </c>
    </row>
    <row r="296" s="14" customFormat="1">
      <c r="A296" s="14"/>
      <c r="B296" s="255"/>
      <c r="C296" s="256"/>
      <c r="D296" s="246" t="s">
        <v>169</v>
      </c>
      <c r="E296" s="257" t="s">
        <v>1</v>
      </c>
      <c r="F296" s="258" t="s">
        <v>542</v>
      </c>
      <c r="G296" s="256"/>
      <c r="H296" s="259">
        <v>9.6219999999999999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169</v>
      </c>
      <c r="AU296" s="265" t="s">
        <v>93</v>
      </c>
      <c r="AV296" s="14" t="s">
        <v>93</v>
      </c>
      <c r="AW296" s="14" t="s">
        <v>38</v>
      </c>
      <c r="AX296" s="14" t="s">
        <v>83</v>
      </c>
      <c r="AY296" s="265" t="s">
        <v>160</v>
      </c>
    </row>
    <row r="297" s="14" customFormat="1">
      <c r="A297" s="14"/>
      <c r="B297" s="255"/>
      <c r="C297" s="256"/>
      <c r="D297" s="246" t="s">
        <v>169</v>
      </c>
      <c r="E297" s="257" t="s">
        <v>1</v>
      </c>
      <c r="F297" s="258" t="s">
        <v>543</v>
      </c>
      <c r="G297" s="256"/>
      <c r="H297" s="259">
        <v>9.4920000000000009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169</v>
      </c>
      <c r="AU297" s="265" t="s">
        <v>93</v>
      </c>
      <c r="AV297" s="14" t="s">
        <v>93</v>
      </c>
      <c r="AW297" s="14" t="s">
        <v>38</v>
      </c>
      <c r="AX297" s="14" t="s">
        <v>83</v>
      </c>
      <c r="AY297" s="265" t="s">
        <v>160</v>
      </c>
    </row>
    <row r="298" s="14" customFormat="1">
      <c r="A298" s="14"/>
      <c r="B298" s="255"/>
      <c r="C298" s="256"/>
      <c r="D298" s="246" t="s">
        <v>169</v>
      </c>
      <c r="E298" s="257" t="s">
        <v>1</v>
      </c>
      <c r="F298" s="258" t="s">
        <v>544</v>
      </c>
      <c r="G298" s="256"/>
      <c r="H298" s="259">
        <v>94.756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5" t="s">
        <v>169</v>
      </c>
      <c r="AU298" s="265" t="s">
        <v>93</v>
      </c>
      <c r="AV298" s="14" t="s">
        <v>93</v>
      </c>
      <c r="AW298" s="14" t="s">
        <v>38</v>
      </c>
      <c r="AX298" s="14" t="s">
        <v>83</v>
      </c>
      <c r="AY298" s="265" t="s">
        <v>160</v>
      </c>
    </row>
    <row r="299" s="14" customFormat="1">
      <c r="A299" s="14"/>
      <c r="B299" s="255"/>
      <c r="C299" s="256"/>
      <c r="D299" s="246" t="s">
        <v>169</v>
      </c>
      <c r="E299" s="257" t="s">
        <v>1</v>
      </c>
      <c r="F299" s="258" t="s">
        <v>545</v>
      </c>
      <c r="G299" s="256"/>
      <c r="H299" s="259">
        <v>6.7050000000000001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169</v>
      </c>
      <c r="AU299" s="265" t="s">
        <v>93</v>
      </c>
      <c r="AV299" s="14" t="s">
        <v>93</v>
      </c>
      <c r="AW299" s="14" t="s">
        <v>38</v>
      </c>
      <c r="AX299" s="14" t="s">
        <v>83</v>
      </c>
      <c r="AY299" s="265" t="s">
        <v>160</v>
      </c>
    </row>
    <row r="300" s="14" customFormat="1">
      <c r="A300" s="14"/>
      <c r="B300" s="255"/>
      <c r="C300" s="256"/>
      <c r="D300" s="246" t="s">
        <v>169</v>
      </c>
      <c r="E300" s="257" t="s">
        <v>1</v>
      </c>
      <c r="F300" s="258" t="s">
        <v>546</v>
      </c>
      <c r="G300" s="256"/>
      <c r="H300" s="259">
        <v>15.981999999999999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169</v>
      </c>
      <c r="AU300" s="265" t="s">
        <v>93</v>
      </c>
      <c r="AV300" s="14" t="s">
        <v>93</v>
      </c>
      <c r="AW300" s="14" t="s">
        <v>38</v>
      </c>
      <c r="AX300" s="14" t="s">
        <v>83</v>
      </c>
      <c r="AY300" s="265" t="s">
        <v>160</v>
      </c>
    </row>
    <row r="301" s="14" customFormat="1">
      <c r="A301" s="14"/>
      <c r="B301" s="255"/>
      <c r="C301" s="256"/>
      <c r="D301" s="246" t="s">
        <v>169</v>
      </c>
      <c r="E301" s="257" t="s">
        <v>1</v>
      </c>
      <c r="F301" s="258" t="s">
        <v>547</v>
      </c>
      <c r="G301" s="256"/>
      <c r="H301" s="259">
        <v>34.920999999999999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5" t="s">
        <v>169</v>
      </c>
      <c r="AU301" s="265" t="s">
        <v>93</v>
      </c>
      <c r="AV301" s="14" t="s">
        <v>93</v>
      </c>
      <c r="AW301" s="14" t="s">
        <v>38</v>
      </c>
      <c r="AX301" s="14" t="s">
        <v>83</v>
      </c>
      <c r="AY301" s="265" t="s">
        <v>160</v>
      </c>
    </row>
    <row r="302" s="16" customFormat="1">
      <c r="A302" s="16"/>
      <c r="B302" s="277"/>
      <c r="C302" s="278"/>
      <c r="D302" s="246" t="s">
        <v>169</v>
      </c>
      <c r="E302" s="279" t="s">
        <v>1</v>
      </c>
      <c r="F302" s="280" t="s">
        <v>195</v>
      </c>
      <c r="G302" s="278"/>
      <c r="H302" s="281">
        <v>171.47800000000001</v>
      </c>
      <c r="I302" s="282"/>
      <c r="J302" s="278"/>
      <c r="K302" s="278"/>
      <c r="L302" s="283"/>
      <c r="M302" s="284"/>
      <c r="N302" s="285"/>
      <c r="O302" s="285"/>
      <c r="P302" s="285"/>
      <c r="Q302" s="285"/>
      <c r="R302" s="285"/>
      <c r="S302" s="285"/>
      <c r="T302" s="28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87" t="s">
        <v>169</v>
      </c>
      <c r="AU302" s="287" t="s">
        <v>93</v>
      </c>
      <c r="AV302" s="16" t="s">
        <v>101</v>
      </c>
      <c r="AW302" s="16" t="s">
        <v>38</v>
      </c>
      <c r="AX302" s="16" t="s">
        <v>83</v>
      </c>
      <c r="AY302" s="287" t="s">
        <v>160</v>
      </c>
    </row>
    <row r="303" s="13" customFormat="1">
      <c r="A303" s="13"/>
      <c r="B303" s="244"/>
      <c r="C303" s="245"/>
      <c r="D303" s="246" t="s">
        <v>169</v>
      </c>
      <c r="E303" s="247" t="s">
        <v>1</v>
      </c>
      <c r="F303" s="248" t="s">
        <v>548</v>
      </c>
      <c r="G303" s="245"/>
      <c r="H303" s="247" t="s">
        <v>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169</v>
      </c>
      <c r="AU303" s="254" t="s">
        <v>93</v>
      </c>
      <c r="AV303" s="13" t="s">
        <v>91</v>
      </c>
      <c r="AW303" s="13" t="s">
        <v>38</v>
      </c>
      <c r="AX303" s="13" t="s">
        <v>83</v>
      </c>
      <c r="AY303" s="254" t="s">
        <v>160</v>
      </c>
    </row>
    <row r="304" s="14" customFormat="1">
      <c r="A304" s="14"/>
      <c r="B304" s="255"/>
      <c r="C304" s="256"/>
      <c r="D304" s="246" t="s">
        <v>169</v>
      </c>
      <c r="E304" s="257" t="s">
        <v>1</v>
      </c>
      <c r="F304" s="258" t="s">
        <v>549</v>
      </c>
      <c r="G304" s="256"/>
      <c r="H304" s="259">
        <v>-0.91100000000000003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169</v>
      </c>
      <c r="AU304" s="265" t="s">
        <v>93</v>
      </c>
      <c r="AV304" s="14" t="s">
        <v>93</v>
      </c>
      <c r="AW304" s="14" t="s">
        <v>38</v>
      </c>
      <c r="AX304" s="14" t="s">
        <v>83</v>
      </c>
      <c r="AY304" s="265" t="s">
        <v>160</v>
      </c>
    </row>
    <row r="305" s="14" customFormat="1">
      <c r="A305" s="14"/>
      <c r="B305" s="255"/>
      <c r="C305" s="256"/>
      <c r="D305" s="246" t="s">
        <v>169</v>
      </c>
      <c r="E305" s="257" t="s">
        <v>1</v>
      </c>
      <c r="F305" s="258" t="s">
        <v>550</v>
      </c>
      <c r="G305" s="256"/>
      <c r="H305" s="259">
        <v>-0.89900000000000002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169</v>
      </c>
      <c r="AU305" s="265" t="s">
        <v>93</v>
      </c>
      <c r="AV305" s="14" t="s">
        <v>93</v>
      </c>
      <c r="AW305" s="14" t="s">
        <v>38</v>
      </c>
      <c r="AX305" s="14" t="s">
        <v>83</v>
      </c>
      <c r="AY305" s="265" t="s">
        <v>160</v>
      </c>
    </row>
    <row r="306" s="14" customFormat="1">
      <c r="A306" s="14"/>
      <c r="B306" s="255"/>
      <c r="C306" s="256"/>
      <c r="D306" s="246" t="s">
        <v>169</v>
      </c>
      <c r="E306" s="257" t="s">
        <v>1</v>
      </c>
      <c r="F306" s="258" t="s">
        <v>551</v>
      </c>
      <c r="G306" s="256"/>
      <c r="H306" s="259">
        <v>-3.4510000000000001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5" t="s">
        <v>169</v>
      </c>
      <c r="AU306" s="265" t="s">
        <v>93</v>
      </c>
      <c r="AV306" s="14" t="s">
        <v>93</v>
      </c>
      <c r="AW306" s="14" t="s">
        <v>38</v>
      </c>
      <c r="AX306" s="14" t="s">
        <v>83</v>
      </c>
      <c r="AY306" s="265" t="s">
        <v>160</v>
      </c>
    </row>
    <row r="307" s="14" customFormat="1">
      <c r="A307" s="14"/>
      <c r="B307" s="255"/>
      <c r="C307" s="256"/>
      <c r="D307" s="246" t="s">
        <v>169</v>
      </c>
      <c r="E307" s="257" t="s">
        <v>1</v>
      </c>
      <c r="F307" s="258" t="s">
        <v>552</v>
      </c>
      <c r="G307" s="256"/>
      <c r="H307" s="259">
        <v>-0.26600000000000001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169</v>
      </c>
      <c r="AU307" s="265" t="s">
        <v>93</v>
      </c>
      <c r="AV307" s="14" t="s">
        <v>93</v>
      </c>
      <c r="AW307" s="14" t="s">
        <v>38</v>
      </c>
      <c r="AX307" s="14" t="s">
        <v>83</v>
      </c>
      <c r="AY307" s="265" t="s">
        <v>160</v>
      </c>
    </row>
    <row r="308" s="14" customFormat="1">
      <c r="A308" s="14"/>
      <c r="B308" s="255"/>
      <c r="C308" s="256"/>
      <c r="D308" s="246" t="s">
        <v>169</v>
      </c>
      <c r="E308" s="257" t="s">
        <v>1</v>
      </c>
      <c r="F308" s="258" t="s">
        <v>553</v>
      </c>
      <c r="G308" s="256"/>
      <c r="H308" s="259">
        <v>-0.26100000000000001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169</v>
      </c>
      <c r="AU308" s="265" t="s">
        <v>93</v>
      </c>
      <c r="AV308" s="14" t="s">
        <v>93</v>
      </c>
      <c r="AW308" s="14" t="s">
        <v>38</v>
      </c>
      <c r="AX308" s="14" t="s">
        <v>83</v>
      </c>
      <c r="AY308" s="265" t="s">
        <v>160</v>
      </c>
    </row>
    <row r="309" s="14" customFormat="1">
      <c r="A309" s="14"/>
      <c r="B309" s="255"/>
      <c r="C309" s="256"/>
      <c r="D309" s="246" t="s">
        <v>169</v>
      </c>
      <c r="E309" s="257" t="s">
        <v>1</v>
      </c>
      <c r="F309" s="258" t="s">
        <v>554</v>
      </c>
      <c r="G309" s="256"/>
      <c r="H309" s="259">
        <v>-6.6639999999999997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5" t="s">
        <v>169</v>
      </c>
      <c r="AU309" s="265" t="s">
        <v>93</v>
      </c>
      <c r="AV309" s="14" t="s">
        <v>93</v>
      </c>
      <c r="AW309" s="14" t="s">
        <v>38</v>
      </c>
      <c r="AX309" s="14" t="s">
        <v>83</v>
      </c>
      <c r="AY309" s="265" t="s">
        <v>160</v>
      </c>
    </row>
    <row r="310" s="16" customFormat="1">
      <c r="A310" s="16"/>
      <c r="B310" s="277"/>
      <c r="C310" s="278"/>
      <c r="D310" s="246" t="s">
        <v>169</v>
      </c>
      <c r="E310" s="279" t="s">
        <v>1</v>
      </c>
      <c r="F310" s="280" t="s">
        <v>195</v>
      </c>
      <c r="G310" s="278"/>
      <c r="H310" s="281">
        <v>-12.452</v>
      </c>
      <c r="I310" s="282"/>
      <c r="J310" s="278"/>
      <c r="K310" s="278"/>
      <c r="L310" s="283"/>
      <c r="M310" s="284"/>
      <c r="N310" s="285"/>
      <c r="O310" s="285"/>
      <c r="P310" s="285"/>
      <c r="Q310" s="285"/>
      <c r="R310" s="285"/>
      <c r="S310" s="285"/>
      <c r="T310" s="28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7" t="s">
        <v>169</v>
      </c>
      <c r="AU310" s="287" t="s">
        <v>93</v>
      </c>
      <c r="AV310" s="16" t="s">
        <v>101</v>
      </c>
      <c r="AW310" s="16" t="s">
        <v>38</v>
      </c>
      <c r="AX310" s="16" t="s">
        <v>83</v>
      </c>
      <c r="AY310" s="287" t="s">
        <v>160</v>
      </c>
    </row>
    <row r="311" s="13" customFormat="1">
      <c r="A311" s="13"/>
      <c r="B311" s="244"/>
      <c r="C311" s="245"/>
      <c r="D311" s="246" t="s">
        <v>169</v>
      </c>
      <c r="E311" s="247" t="s">
        <v>1</v>
      </c>
      <c r="F311" s="248" t="s">
        <v>555</v>
      </c>
      <c r="G311" s="245"/>
      <c r="H311" s="247" t="s">
        <v>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4" t="s">
        <v>169</v>
      </c>
      <c r="AU311" s="254" t="s">
        <v>93</v>
      </c>
      <c r="AV311" s="13" t="s">
        <v>91</v>
      </c>
      <c r="AW311" s="13" t="s">
        <v>38</v>
      </c>
      <c r="AX311" s="13" t="s">
        <v>83</v>
      </c>
      <c r="AY311" s="254" t="s">
        <v>160</v>
      </c>
    </row>
    <row r="312" s="14" customFormat="1">
      <c r="A312" s="14"/>
      <c r="B312" s="255"/>
      <c r="C312" s="256"/>
      <c r="D312" s="246" t="s">
        <v>169</v>
      </c>
      <c r="E312" s="257" t="s">
        <v>1</v>
      </c>
      <c r="F312" s="258" t="s">
        <v>556</v>
      </c>
      <c r="G312" s="256"/>
      <c r="H312" s="259">
        <v>9.3870000000000005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5" t="s">
        <v>169</v>
      </c>
      <c r="AU312" s="265" t="s">
        <v>93</v>
      </c>
      <c r="AV312" s="14" t="s">
        <v>93</v>
      </c>
      <c r="AW312" s="14" t="s">
        <v>38</v>
      </c>
      <c r="AX312" s="14" t="s">
        <v>83</v>
      </c>
      <c r="AY312" s="265" t="s">
        <v>160</v>
      </c>
    </row>
    <row r="313" s="14" customFormat="1">
      <c r="A313" s="14"/>
      <c r="B313" s="255"/>
      <c r="C313" s="256"/>
      <c r="D313" s="246" t="s">
        <v>169</v>
      </c>
      <c r="E313" s="257" t="s">
        <v>1</v>
      </c>
      <c r="F313" s="258" t="s">
        <v>557</v>
      </c>
      <c r="G313" s="256"/>
      <c r="H313" s="259">
        <v>8.1899999999999995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5" t="s">
        <v>169</v>
      </c>
      <c r="AU313" s="265" t="s">
        <v>93</v>
      </c>
      <c r="AV313" s="14" t="s">
        <v>93</v>
      </c>
      <c r="AW313" s="14" t="s">
        <v>38</v>
      </c>
      <c r="AX313" s="14" t="s">
        <v>83</v>
      </c>
      <c r="AY313" s="265" t="s">
        <v>160</v>
      </c>
    </row>
    <row r="314" s="14" customFormat="1">
      <c r="A314" s="14"/>
      <c r="B314" s="255"/>
      <c r="C314" s="256"/>
      <c r="D314" s="246" t="s">
        <v>169</v>
      </c>
      <c r="E314" s="257" t="s">
        <v>1</v>
      </c>
      <c r="F314" s="258" t="s">
        <v>558</v>
      </c>
      <c r="G314" s="256"/>
      <c r="H314" s="259">
        <v>10.068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169</v>
      </c>
      <c r="AU314" s="265" t="s">
        <v>93</v>
      </c>
      <c r="AV314" s="14" t="s">
        <v>93</v>
      </c>
      <c r="AW314" s="14" t="s">
        <v>38</v>
      </c>
      <c r="AX314" s="14" t="s">
        <v>83</v>
      </c>
      <c r="AY314" s="265" t="s">
        <v>160</v>
      </c>
    </row>
    <row r="315" s="14" customFormat="1">
      <c r="A315" s="14"/>
      <c r="B315" s="255"/>
      <c r="C315" s="256"/>
      <c r="D315" s="246" t="s">
        <v>169</v>
      </c>
      <c r="E315" s="257" t="s">
        <v>1</v>
      </c>
      <c r="F315" s="258" t="s">
        <v>559</v>
      </c>
      <c r="G315" s="256"/>
      <c r="H315" s="259">
        <v>2.1099999999999999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5" t="s">
        <v>169</v>
      </c>
      <c r="AU315" s="265" t="s">
        <v>93</v>
      </c>
      <c r="AV315" s="14" t="s">
        <v>93</v>
      </c>
      <c r="AW315" s="14" t="s">
        <v>38</v>
      </c>
      <c r="AX315" s="14" t="s">
        <v>83</v>
      </c>
      <c r="AY315" s="265" t="s">
        <v>160</v>
      </c>
    </row>
    <row r="316" s="16" customFormat="1">
      <c r="A316" s="16"/>
      <c r="B316" s="277"/>
      <c r="C316" s="278"/>
      <c r="D316" s="246" t="s">
        <v>169</v>
      </c>
      <c r="E316" s="279" t="s">
        <v>1</v>
      </c>
      <c r="F316" s="280" t="s">
        <v>195</v>
      </c>
      <c r="G316" s="278"/>
      <c r="H316" s="281">
        <v>29.754999999999999</v>
      </c>
      <c r="I316" s="282"/>
      <c r="J316" s="278"/>
      <c r="K316" s="278"/>
      <c r="L316" s="283"/>
      <c r="M316" s="284"/>
      <c r="N316" s="285"/>
      <c r="O316" s="285"/>
      <c r="P316" s="285"/>
      <c r="Q316" s="285"/>
      <c r="R316" s="285"/>
      <c r="S316" s="285"/>
      <c r="T316" s="28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87" t="s">
        <v>169</v>
      </c>
      <c r="AU316" s="287" t="s">
        <v>93</v>
      </c>
      <c r="AV316" s="16" t="s">
        <v>101</v>
      </c>
      <c r="AW316" s="16" t="s">
        <v>38</v>
      </c>
      <c r="AX316" s="16" t="s">
        <v>83</v>
      </c>
      <c r="AY316" s="287" t="s">
        <v>160</v>
      </c>
    </row>
    <row r="317" s="13" customFormat="1">
      <c r="A317" s="13"/>
      <c r="B317" s="244"/>
      <c r="C317" s="245"/>
      <c r="D317" s="246" t="s">
        <v>169</v>
      </c>
      <c r="E317" s="247" t="s">
        <v>1</v>
      </c>
      <c r="F317" s="248" t="s">
        <v>560</v>
      </c>
      <c r="G317" s="245"/>
      <c r="H317" s="247" t="s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169</v>
      </c>
      <c r="AU317" s="254" t="s">
        <v>93</v>
      </c>
      <c r="AV317" s="13" t="s">
        <v>91</v>
      </c>
      <c r="AW317" s="13" t="s">
        <v>38</v>
      </c>
      <c r="AX317" s="13" t="s">
        <v>83</v>
      </c>
      <c r="AY317" s="254" t="s">
        <v>160</v>
      </c>
    </row>
    <row r="318" s="14" customFormat="1">
      <c r="A318" s="14"/>
      <c r="B318" s="255"/>
      <c r="C318" s="256"/>
      <c r="D318" s="246" t="s">
        <v>169</v>
      </c>
      <c r="E318" s="257" t="s">
        <v>1</v>
      </c>
      <c r="F318" s="258" t="s">
        <v>561</v>
      </c>
      <c r="G318" s="256"/>
      <c r="H318" s="259">
        <v>-0.88900000000000001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5" t="s">
        <v>169</v>
      </c>
      <c r="AU318" s="265" t="s">
        <v>93</v>
      </c>
      <c r="AV318" s="14" t="s">
        <v>93</v>
      </c>
      <c r="AW318" s="14" t="s">
        <v>38</v>
      </c>
      <c r="AX318" s="14" t="s">
        <v>83</v>
      </c>
      <c r="AY318" s="265" t="s">
        <v>160</v>
      </c>
    </row>
    <row r="319" s="14" customFormat="1">
      <c r="A319" s="14"/>
      <c r="B319" s="255"/>
      <c r="C319" s="256"/>
      <c r="D319" s="246" t="s">
        <v>169</v>
      </c>
      <c r="E319" s="257" t="s">
        <v>1</v>
      </c>
      <c r="F319" s="258" t="s">
        <v>562</v>
      </c>
      <c r="G319" s="256"/>
      <c r="H319" s="259">
        <v>-0.77500000000000002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169</v>
      </c>
      <c r="AU319" s="265" t="s">
        <v>93</v>
      </c>
      <c r="AV319" s="14" t="s">
        <v>93</v>
      </c>
      <c r="AW319" s="14" t="s">
        <v>38</v>
      </c>
      <c r="AX319" s="14" t="s">
        <v>83</v>
      </c>
      <c r="AY319" s="265" t="s">
        <v>160</v>
      </c>
    </row>
    <row r="320" s="14" customFormat="1">
      <c r="A320" s="14"/>
      <c r="B320" s="255"/>
      <c r="C320" s="256"/>
      <c r="D320" s="246" t="s">
        <v>169</v>
      </c>
      <c r="E320" s="257" t="s">
        <v>1</v>
      </c>
      <c r="F320" s="258" t="s">
        <v>563</v>
      </c>
      <c r="G320" s="256"/>
      <c r="H320" s="259">
        <v>-0.36699999999999999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169</v>
      </c>
      <c r="AU320" s="265" t="s">
        <v>93</v>
      </c>
      <c r="AV320" s="14" t="s">
        <v>93</v>
      </c>
      <c r="AW320" s="14" t="s">
        <v>38</v>
      </c>
      <c r="AX320" s="14" t="s">
        <v>83</v>
      </c>
      <c r="AY320" s="265" t="s">
        <v>160</v>
      </c>
    </row>
    <row r="321" s="14" customFormat="1">
      <c r="A321" s="14"/>
      <c r="B321" s="255"/>
      <c r="C321" s="256"/>
      <c r="D321" s="246" t="s">
        <v>169</v>
      </c>
      <c r="E321" s="257" t="s">
        <v>1</v>
      </c>
      <c r="F321" s="258" t="s">
        <v>564</v>
      </c>
      <c r="G321" s="256"/>
      <c r="H321" s="259">
        <v>-0.084000000000000005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5" t="s">
        <v>169</v>
      </c>
      <c r="AU321" s="265" t="s">
        <v>93</v>
      </c>
      <c r="AV321" s="14" t="s">
        <v>93</v>
      </c>
      <c r="AW321" s="14" t="s">
        <v>38</v>
      </c>
      <c r="AX321" s="14" t="s">
        <v>83</v>
      </c>
      <c r="AY321" s="265" t="s">
        <v>160</v>
      </c>
    </row>
    <row r="322" s="16" customFormat="1">
      <c r="A322" s="16"/>
      <c r="B322" s="277"/>
      <c r="C322" s="278"/>
      <c r="D322" s="246" t="s">
        <v>169</v>
      </c>
      <c r="E322" s="279" t="s">
        <v>1</v>
      </c>
      <c r="F322" s="280" t="s">
        <v>195</v>
      </c>
      <c r="G322" s="278"/>
      <c r="H322" s="281">
        <v>-2.1150000000000002</v>
      </c>
      <c r="I322" s="282"/>
      <c r="J322" s="278"/>
      <c r="K322" s="278"/>
      <c r="L322" s="283"/>
      <c r="M322" s="284"/>
      <c r="N322" s="285"/>
      <c r="O322" s="285"/>
      <c r="P322" s="285"/>
      <c r="Q322" s="285"/>
      <c r="R322" s="285"/>
      <c r="S322" s="285"/>
      <c r="T322" s="28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87" t="s">
        <v>169</v>
      </c>
      <c r="AU322" s="287" t="s">
        <v>93</v>
      </c>
      <c r="AV322" s="16" t="s">
        <v>101</v>
      </c>
      <c r="AW322" s="16" t="s">
        <v>38</v>
      </c>
      <c r="AX322" s="16" t="s">
        <v>83</v>
      </c>
      <c r="AY322" s="287" t="s">
        <v>160</v>
      </c>
    </row>
    <row r="323" s="15" customFormat="1">
      <c r="A323" s="15"/>
      <c r="B323" s="266"/>
      <c r="C323" s="267"/>
      <c r="D323" s="246" t="s">
        <v>169</v>
      </c>
      <c r="E323" s="268" t="s">
        <v>1</v>
      </c>
      <c r="F323" s="269" t="s">
        <v>171</v>
      </c>
      <c r="G323" s="267"/>
      <c r="H323" s="270">
        <v>186.666</v>
      </c>
      <c r="I323" s="271"/>
      <c r="J323" s="267"/>
      <c r="K323" s="267"/>
      <c r="L323" s="272"/>
      <c r="M323" s="273"/>
      <c r="N323" s="274"/>
      <c r="O323" s="274"/>
      <c r="P323" s="274"/>
      <c r="Q323" s="274"/>
      <c r="R323" s="274"/>
      <c r="S323" s="274"/>
      <c r="T323" s="27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6" t="s">
        <v>169</v>
      </c>
      <c r="AU323" s="276" t="s">
        <v>93</v>
      </c>
      <c r="AV323" s="15" t="s">
        <v>167</v>
      </c>
      <c r="AW323" s="15" t="s">
        <v>38</v>
      </c>
      <c r="AX323" s="15" t="s">
        <v>91</v>
      </c>
      <c r="AY323" s="276" t="s">
        <v>160</v>
      </c>
    </row>
    <row r="324" s="2" customFormat="1" ht="16.5" customHeight="1">
      <c r="A324" s="40"/>
      <c r="B324" s="41"/>
      <c r="C324" s="288" t="s">
        <v>356</v>
      </c>
      <c r="D324" s="288" t="s">
        <v>357</v>
      </c>
      <c r="E324" s="289" t="s">
        <v>565</v>
      </c>
      <c r="F324" s="290" t="s">
        <v>566</v>
      </c>
      <c r="G324" s="291" t="s">
        <v>276</v>
      </c>
      <c r="H324" s="292">
        <v>373.33199999999999</v>
      </c>
      <c r="I324" s="293"/>
      <c r="J324" s="294">
        <f>ROUND(I324*H324,2)</f>
        <v>0</v>
      </c>
      <c r="K324" s="290" t="s">
        <v>166</v>
      </c>
      <c r="L324" s="295"/>
      <c r="M324" s="296" t="s">
        <v>1</v>
      </c>
      <c r="N324" s="297" t="s">
        <v>48</v>
      </c>
      <c r="O324" s="93"/>
      <c r="P324" s="240">
        <f>O324*H324</f>
        <v>0</v>
      </c>
      <c r="Q324" s="240">
        <v>0</v>
      </c>
      <c r="R324" s="240">
        <f>Q324*H324</f>
        <v>0</v>
      </c>
      <c r="S324" s="240">
        <v>0</v>
      </c>
      <c r="T324" s="241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42" t="s">
        <v>229</v>
      </c>
      <c r="AT324" s="242" t="s">
        <v>357</v>
      </c>
      <c r="AU324" s="242" t="s">
        <v>93</v>
      </c>
      <c r="AY324" s="18" t="s">
        <v>160</v>
      </c>
      <c r="BE324" s="243">
        <f>IF(N324="základní",J324,0)</f>
        <v>0</v>
      </c>
      <c r="BF324" s="243">
        <f>IF(N324="snížená",J324,0)</f>
        <v>0</v>
      </c>
      <c r="BG324" s="243">
        <f>IF(N324="zákl. přenesená",J324,0)</f>
        <v>0</v>
      </c>
      <c r="BH324" s="243">
        <f>IF(N324="sníž. přenesená",J324,0)</f>
        <v>0</v>
      </c>
      <c r="BI324" s="243">
        <f>IF(N324="nulová",J324,0)</f>
        <v>0</v>
      </c>
      <c r="BJ324" s="18" t="s">
        <v>91</v>
      </c>
      <c r="BK324" s="243">
        <f>ROUND(I324*H324,2)</f>
        <v>0</v>
      </c>
      <c r="BL324" s="18" t="s">
        <v>167</v>
      </c>
      <c r="BM324" s="242" t="s">
        <v>567</v>
      </c>
    </row>
    <row r="325" s="14" customFormat="1">
      <c r="A325" s="14"/>
      <c r="B325" s="255"/>
      <c r="C325" s="256"/>
      <c r="D325" s="246" t="s">
        <v>169</v>
      </c>
      <c r="E325" s="256"/>
      <c r="F325" s="258" t="s">
        <v>568</v>
      </c>
      <c r="G325" s="256"/>
      <c r="H325" s="259">
        <v>373.33199999999999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169</v>
      </c>
      <c r="AU325" s="265" t="s">
        <v>93</v>
      </c>
      <c r="AV325" s="14" t="s">
        <v>93</v>
      </c>
      <c r="AW325" s="14" t="s">
        <v>4</v>
      </c>
      <c r="AX325" s="14" t="s">
        <v>91</v>
      </c>
      <c r="AY325" s="265" t="s">
        <v>160</v>
      </c>
    </row>
    <row r="326" s="2" customFormat="1">
      <c r="A326" s="40"/>
      <c r="B326" s="41"/>
      <c r="C326" s="231" t="s">
        <v>363</v>
      </c>
      <c r="D326" s="231" t="s">
        <v>162</v>
      </c>
      <c r="E326" s="232" t="s">
        <v>569</v>
      </c>
      <c r="F326" s="233" t="s">
        <v>570</v>
      </c>
      <c r="G326" s="234" t="s">
        <v>182</v>
      </c>
      <c r="H326" s="235">
        <v>59.954999999999998</v>
      </c>
      <c r="I326" s="236"/>
      <c r="J326" s="237">
        <f>ROUND(I326*H326,2)</f>
        <v>0</v>
      </c>
      <c r="K326" s="233" t="s">
        <v>166</v>
      </c>
      <c r="L326" s="46"/>
      <c r="M326" s="238" t="s">
        <v>1</v>
      </c>
      <c r="N326" s="239" t="s">
        <v>48</v>
      </c>
      <c r="O326" s="93"/>
      <c r="P326" s="240">
        <f>O326*H326</f>
        <v>0</v>
      </c>
      <c r="Q326" s="240">
        <v>0</v>
      </c>
      <c r="R326" s="240">
        <f>Q326*H326</f>
        <v>0</v>
      </c>
      <c r="S326" s="240">
        <v>0</v>
      </c>
      <c r="T326" s="241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42" t="s">
        <v>167</v>
      </c>
      <c r="AT326" s="242" t="s">
        <v>162</v>
      </c>
      <c r="AU326" s="242" t="s">
        <v>93</v>
      </c>
      <c r="AY326" s="18" t="s">
        <v>160</v>
      </c>
      <c r="BE326" s="243">
        <f>IF(N326="základní",J326,0)</f>
        <v>0</v>
      </c>
      <c r="BF326" s="243">
        <f>IF(N326="snížená",J326,0)</f>
        <v>0</v>
      </c>
      <c r="BG326" s="243">
        <f>IF(N326="zákl. přenesená",J326,0)</f>
        <v>0</v>
      </c>
      <c r="BH326" s="243">
        <f>IF(N326="sníž. přenesená",J326,0)</f>
        <v>0</v>
      </c>
      <c r="BI326" s="243">
        <f>IF(N326="nulová",J326,0)</f>
        <v>0</v>
      </c>
      <c r="BJ326" s="18" t="s">
        <v>91</v>
      </c>
      <c r="BK326" s="243">
        <f>ROUND(I326*H326,2)</f>
        <v>0</v>
      </c>
      <c r="BL326" s="18" t="s">
        <v>167</v>
      </c>
      <c r="BM326" s="242" t="s">
        <v>571</v>
      </c>
    </row>
    <row r="327" s="13" customFormat="1">
      <c r="A327" s="13"/>
      <c r="B327" s="244"/>
      <c r="C327" s="245"/>
      <c r="D327" s="246" t="s">
        <v>169</v>
      </c>
      <c r="E327" s="247" t="s">
        <v>1</v>
      </c>
      <c r="F327" s="248" t="s">
        <v>391</v>
      </c>
      <c r="G327" s="245"/>
      <c r="H327" s="247" t="s">
        <v>1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169</v>
      </c>
      <c r="AU327" s="254" t="s">
        <v>93</v>
      </c>
      <c r="AV327" s="13" t="s">
        <v>91</v>
      </c>
      <c r="AW327" s="13" t="s">
        <v>38</v>
      </c>
      <c r="AX327" s="13" t="s">
        <v>83</v>
      </c>
      <c r="AY327" s="254" t="s">
        <v>160</v>
      </c>
    </row>
    <row r="328" s="13" customFormat="1">
      <c r="A328" s="13"/>
      <c r="B328" s="244"/>
      <c r="C328" s="245"/>
      <c r="D328" s="246" t="s">
        <v>169</v>
      </c>
      <c r="E328" s="247" t="s">
        <v>1</v>
      </c>
      <c r="F328" s="248" t="s">
        <v>184</v>
      </c>
      <c r="G328" s="245"/>
      <c r="H328" s="247" t="s">
        <v>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4" t="s">
        <v>169</v>
      </c>
      <c r="AU328" s="254" t="s">
        <v>93</v>
      </c>
      <c r="AV328" s="13" t="s">
        <v>91</v>
      </c>
      <c r="AW328" s="13" t="s">
        <v>38</v>
      </c>
      <c r="AX328" s="13" t="s">
        <v>83</v>
      </c>
      <c r="AY328" s="254" t="s">
        <v>160</v>
      </c>
    </row>
    <row r="329" s="14" customFormat="1">
      <c r="A329" s="14"/>
      <c r="B329" s="255"/>
      <c r="C329" s="256"/>
      <c r="D329" s="246" t="s">
        <v>169</v>
      </c>
      <c r="E329" s="257" t="s">
        <v>1</v>
      </c>
      <c r="F329" s="258" t="s">
        <v>448</v>
      </c>
      <c r="G329" s="256"/>
      <c r="H329" s="259">
        <v>17.879999999999999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5" t="s">
        <v>169</v>
      </c>
      <c r="AU329" s="265" t="s">
        <v>93</v>
      </c>
      <c r="AV329" s="14" t="s">
        <v>93</v>
      </c>
      <c r="AW329" s="14" t="s">
        <v>38</v>
      </c>
      <c r="AX329" s="14" t="s">
        <v>83</v>
      </c>
      <c r="AY329" s="265" t="s">
        <v>160</v>
      </c>
    </row>
    <row r="330" s="14" customFormat="1">
      <c r="A330" s="14"/>
      <c r="B330" s="255"/>
      <c r="C330" s="256"/>
      <c r="D330" s="246" t="s">
        <v>169</v>
      </c>
      <c r="E330" s="257" t="s">
        <v>1</v>
      </c>
      <c r="F330" s="258" t="s">
        <v>449</v>
      </c>
      <c r="G330" s="256"/>
      <c r="H330" s="259">
        <v>15.6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5" t="s">
        <v>169</v>
      </c>
      <c r="AU330" s="265" t="s">
        <v>93</v>
      </c>
      <c r="AV330" s="14" t="s">
        <v>93</v>
      </c>
      <c r="AW330" s="14" t="s">
        <v>38</v>
      </c>
      <c r="AX330" s="14" t="s">
        <v>83</v>
      </c>
      <c r="AY330" s="265" t="s">
        <v>160</v>
      </c>
    </row>
    <row r="331" s="14" customFormat="1">
      <c r="A331" s="14"/>
      <c r="B331" s="255"/>
      <c r="C331" s="256"/>
      <c r="D331" s="246" t="s">
        <v>169</v>
      </c>
      <c r="E331" s="257" t="s">
        <v>1</v>
      </c>
      <c r="F331" s="258" t="s">
        <v>450</v>
      </c>
      <c r="G331" s="256"/>
      <c r="H331" s="259">
        <v>21.888000000000002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169</v>
      </c>
      <c r="AU331" s="265" t="s">
        <v>93</v>
      </c>
      <c r="AV331" s="14" t="s">
        <v>93</v>
      </c>
      <c r="AW331" s="14" t="s">
        <v>38</v>
      </c>
      <c r="AX331" s="14" t="s">
        <v>83</v>
      </c>
      <c r="AY331" s="265" t="s">
        <v>160</v>
      </c>
    </row>
    <row r="332" s="14" customFormat="1">
      <c r="A332" s="14"/>
      <c r="B332" s="255"/>
      <c r="C332" s="256"/>
      <c r="D332" s="246" t="s">
        <v>169</v>
      </c>
      <c r="E332" s="257" t="s">
        <v>1</v>
      </c>
      <c r="F332" s="258" t="s">
        <v>451</v>
      </c>
      <c r="G332" s="256"/>
      <c r="H332" s="259">
        <v>4.5869999999999997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169</v>
      </c>
      <c r="AU332" s="265" t="s">
        <v>93</v>
      </c>
      <c r="AV332" s="14" t="s">
        <v>93</v>
      </c>
      <c r="AW332" s="14" t="s">
        <v>38</v>
      </c>
      <c r="AX332" s="14" t="s">
        <v>83</v>
      </c>
      <c r="AY332" s="265" t="s">
        <v>160</v>
      </c>
    </row>
    <row r="333" s="15" customFormat="1">
      <c r="A333" s="15"/>
      <c r="B333" s="266"/>
      <c r="C333" s="267"/>
      <c r="D333" s="246" t="s">
        <v>169</v>
      </c>
      <c r="E333" s="268" t="s">
        <v>1</v>
      </c>
      <c r="F333" s="269" t="s">
        <v>171</v>
      </c>
      <c r="G333" s="267"/>
      <c r="H333" s="270">
        <v>59.954999999999998</v>
      </c>
      <c r="I333" s="271"/>
      <c r="J333" s="267"/>
      <c r="K333" s="267"/>
      <c r="L333" s="272"/>
      <c r="M333" s="273"/>
      <c r="N333" s="274"/>
      <c r="O333" s="274"/>
      <c r="P333" s="274"/>
      <c r="Q333" s="274"/>
      <c r="R333" s="274"/>
      <c r="S333" s="274"/>
      <c r="T333" s="27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6" t="s">
        <v>169</v>
      </c>
      <c r="AU333" s="276" t="s">
        <v>93</v>
      </c>
      <c r="AV333" s="15" t="s">
        <v>167</v>
      </c>
      <c r="AW333" s="15" t="s">
        <v>38</v>
      </c>
      <c r="AX333" s="15" t="s">
        <v>91</v>
      </c>
      <c r="AY333" s="276" t="s">
        <v>160</v>
      </c>
    </row>
    <row r="334" s="2" customFormat="1" ht="21.75" customHeight="1">
      <c r="A334" s="40"/>
      <c r="B334" s="41"/>
      <c r="C334" s="231" t="s">
        <v>369</v>
      </c>
      <c r="D334" s="231" t="s">
        <v>162</v>
      </c>
      <c r="E334" s="232" t="s">
        <v>572</v>
      </c>
      <c r="F334" s="233" t="s">
        <v>573</v>
      </c>
      <c r="G334" s="234" t="s">
        <v>182</v>
      </c>
      <c r="H334" s="235">
        <v>59.954999999999998</v>
      </c>
      <c r="I334" s="236"/>
      <c r="J334" s="237">
        <f>ROUND(I334*H334,2)</f>
        <v>0</v>
      </c>
      <c r="K334" s="233" t="s">
        <v>166</v>
      </c>
      <c r="L334" s="46"/>
      <c r="M334" s="238" t="s">
        <v>1</v>
      </c>
      <c r="N334" s="239" t="s">
        <v>48</v>
      </c>
      <c r="O334" s="93"/>
      <c r="P334" s="240">
        <f>O334*H334</f>
        <v>0</v>
      </c>
      <c r="Q334" s="240">
        <v>0</v>
      </c>
      <c r="R334" s="240">
        <f>Q334*H334</f>
        <v>0</v>
      </c>
      <c r="S334" s="240">
        <v>0</v>
      </c>
      <c r="T334" s="241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42" t="s">
        <v>167</v>
      </c>
      <c r="AT334" s="242" t="s">
        <v>162</v>
      </c>
      <c r="AU334" s="242" t="s">
        <v>93</v>
      </c>
      <c r="AY334" s="18" t="s">
        <v>160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8" t="s">
        <v>91</v>
      </c>
      <c r="BK334" s="243">
        <f>ROUND(I334*H334,2)</f>
        <v>0</v>
      </c>
      <c r="BL334" s="18" t="s">
        <v>167</v>
      </c>
      <c r="BM334" s="242" t="s">
        <v>574</v>
      </c>
    </row>
    <row r="335" s="13" customFormat="1">
      <c r="A335" s="13"/>
      <c r="B335" s="244"/>
      <c r="C335" s="245"/>
      <c r="D335" s="246" t="s">
        <v>169</v>
      </c>
      <c r="E335" s="247" t="s">
        <v>1</v>
      </c>
      <c r="F335" s="248" t="s">
        <v>391</v>
      </c>
      <c r="G335" s="245"/>
      <c r="H335" s="247" t="s">
        <v>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169</v>
      </c>
      <c r="AU335" s="254" t="s">
        <v>93</v>
      </c>
      <c r="AV335" s="13" t="s">
        <v>91</v>
      </c>
      <c r="AW335" s="13" t="s">
        <v>38</v>
      </c>
      <c r="AX335" s="13" t="s">
        <v>83</v>
      </c>
      <c r="AY335" s="254" t="s">
        <v>160</v>
      </c>
    </row>
    <row r="336" s="14" customFormat="1">
      <c r="A336" s="14"/>
      <c r="B336" s="255"/>
      <c r="C336" s="256"/>
      <c r="D336" s="246" t="s">
        <v>169</v>
      </c>
      <c r="E336" s="257" t="s">
        <v>1</v>
      </c>
      <c r="F336" s="258" t="s">
        <v>448</v>
      </c>
      <c r="G336" s="256"/>
      <c r="H336" s="259">
        <v>17.879999999999999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169</v>
      </c>
      <c r="AU336" s="265" t="s">
        <v>93</v>
      </c>
      <c r="AV336" s="14" t="s">
        <v>93</v>
      </c>
      <c r="AW336" s="14" t="s">
        <v>38</v>
      </c>
      <c r="AX336" s="14" t="s">
        <v>83</v>
      </c>
      <c r="AY336" s="265" t="s">
        <v>160</v>
      </c>
    </row>
    <row r="337" s="14" customFormat="1">
      <c r="A337" s="14"/>
      <c r="B337" s="255"/>
      <c r="C337" s="256"/>
      <c r="D337" s="246" t="s">
        <v>169</v>
      </c>
      <c r="E337" s="257" t="s">
        <v>1</v>
      </c>
      <c r="F337" s="258" t="s">
        <v>449</v>
      </c>
      <c r="G337" s="256"/>
      <c r="H337" s="259">
        <v>15.6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169</v>
      </c>
      <c r="AU337" s="265" t="s">
        <v>93</v>
      </c>
      <c r="AV337" s="14" t="s">
        <v>93</v>
      </c>
      <c r="AW337" s="14" t="s">
        <v>38</v>
      </c>
      <c r="AX337" s="14" t="s">
        <v>83</v>
      </c>
      <c r="AY337" s="265" t="s">
        <v>160</v>
      </c>
    </row>
    <row r="338" s="14" customFormat="1">
      <c r="A338" s="14"/>
      <c r="B338" s="255"/>
      <c r="C338" s="256"/>
      <c r="D338" s="246" t="s">
        <v>169</v>
      </c>
      <c r="E338" s="257" t="s">
        <v>1</v>
      </c>
      <c r="F338" s="258" t="s">
        <v>450</v>
      </c>
      <c r="G338" s="256"/>
      <c r="H338" s="259">
        <v>21.888000000000002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5" t="s">
        <v>169</v>
      </c>
      <c r="AU338" s="265" t="s">
        <v>93</v>
      </c>
      <c r="AV338" s="14" t="s">
        <v>93</v>
      </c>
      <c r="AW338" s="14" t="s">
        <v>38</v>
      </c>
      <c r="AX338" s="14" t="s">
        <v>83</v>
      </c>
      <c r="AY338" s="265" t="s">
        <v>160</v>
      </c>
    </row>
    <row r="339" s="14" customFormat="1">
      <c r="A339" s="14"/>
      <c r="B339" s="255"/>
      <c r="C339" s="256"/>
      <c r="D339" s="246" t="s">
        <v>169</v>
      </c>
      <c r="E339" s="257" t="s">
        <v>1</v>
      </c>
      <c r="F339" s="258" t="s">
        <v>451</v>
      </c>
      <c r="G339" s="256"/>
      <c r="H339" s="259">
        <v>4.5869999999999997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169</v>
      </c>
      <c r="AU339" s="265" t="s">
        <v>93</v>
      </c>
      <c r="AV339" s="14" t="s">
        <v>93</v>
      </c>
      <c r="AW339" s="14" t="s">
        <v>38</v>
      </c>
      <c r="AX339" s="14" t="s">
        <v>83</v>
      </c>
      <c r="AY339" s="265" t="s">
        <v>160</v>
      </c>
    </row>
    <row r="340" s="15" customFormat="1">
      <c r="A340" s="15"/>
      <c r="B340" s="266"/>
      <c r="C340" s="267"/>
      <c r="D340" s="246" t="s">
        <v>169</v>
      </c>
      <c r="E340" s="268" t="s">
        <v>1</v>
      </c>
      <c r="F340" s="269" t="s">
        <v>171</v>
      </c>
      <c r="G340" s="267"/>
      <c r="H340" s="270">
        <v>59.954999999999998</v>
      </c>
      <c r="I340" s="271"/>
      <c r="J340" s="267"/>
      <c r="K340" s="267"/>
      <c r="L340" s="272"/>
      <c r="M340" s="273"/>
      <c r="N340" s="274"/>
      <c r="O340" s="274"/>
      <c r="P340" s="274"/>
      <c r="Q340" s="274"/>
      <c r="R340" s="274"/>
      <c r="S340" s="274"/>
      <c r="T340" s="27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6" t="s">
        <v>169</v>
      </c>
      <c r="AU340" s="276" t="s">
        <v>93</v>
      </c>
      <c r="AV340" s="15" t="s">
        <v>167</v>
      </c>
      <c r="AW340" s="15" t="s">
        <v>38</v>
      </c>
      <c r="AX340" s="15" t="s">
        <v>91</v>
      </c>
      <c r="AY340" s="276" t="s">
        <v>160</v>
      </c>
    </row>
    <row r="341" s="2" customFormat="1" ht="16.5" customHeight="1">
      <c r="A341" s="40"/>
      <c r="B341" s="41"/>
      <c r="C341" s="288" t="s">
        <v>377</v>
      </c>
      <c r="D341" s="288" t="s">
        <v>357</v>
      </c>
      <c r="E341" s="289" t="s">
        <v>575</v>
      </c>
      <c r="F341" s="290" t="s">
        <v>576</v>
      </c>
      <c r="G341" s="291" t="s">
        <v>577</v>
      </c>
      <c r="H341" s="292">
        <v>1.4990000000000001</v>
      </c>
      <c r="I341" s="293"/>
      <c r="J341" s="294">
        <f>ROUND(I341*H341,2)</f>
        <v>0</v>
      </c>
      <c r="K341" s="290" t="s">
        <v>166</v>
      </c>
      <c r="L341" s="295"/>
      <c r="M341" s="296" t="s">
        <v>1</v>
      </c>
      <c r="N341" s="297" t="s">
        <v>48</v>
      </c>
      <c r="O341" s="93"/>
      <c r="P341" s="240">
        <f>O341*H341</f>
        <v>0</v>
      </c>
      <c r="Q341" s="240">
        <v>0.001</v>
      </c>
      <c r="R341" s="240">
        <f>Q341*H341</f>
        <v>0.0014990000000000001</v>
      </c>
      <c r="S341" s="240">
        <v>0</v>
      </c>
      <c r="T341" s="241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2" t="s">
        <v>229</v>
      </c>
      <c r="AT341" s="242" t="s">
        <v>357</v>
      </c>
      <c r="AU341" s="242" t="s">
        <v>93</v>
      </c>
      <c r="AY341" s="18" t="s">
        <v>160</v>
      </c>
      <c r="BE341" s="243">
        <f>IF(N341="základní",J341,0)</f>
        <v>0</v>
      </c>
      <c r="BF341" s="243">
        <f>IF(N341="snížená",J341,0)</f>
        <v>0</v>
      </c>
      <c r="BG341" s="243">
        <f>IF(N341="zákl. přenesená",J341,0)</f>
        <v>0</v>
      </c>
      <c r="BH341" s="243">
        <f>IF(N341="sníž. přenesená",J341,0)</f>
        <v>0</v>
      </c>
      <c r="BI341" s="243">
        <f>IF(N341="nulová",J341,0)</f>
        <v>0</v>
      </c>
      <c r="BJ341" s="18" t="s">
        <v>91</v>
      </c>
      <c r="BK341" s="243">
        <f>ROUND(I341*H341,2)</f>
        <v>0</v>
      </c>
      <c r="BL341" s="18" t="s">
        <v>167</v>
      </c>
      <c r="BM341" s="242" t="s">
        <v>578</v>
      </c>
    </row>
    <row r="342" s="14" customFormat="1">
      <c r="A342" s="14"/>
      <c r="B342" s="255"/>
      <c r="C342" s="256"/>
      <c r="D342" s="246" t="s">
        <v>169</v>
      </c>
      <c r="E342" s="256"/>
      <c r="F342" s="258" t="s">
        <v>579</v>
      </c>
      <c r="G342" s="256"/>
      <c r="H342" s="259">
        <v>1.4990000000000001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5" t="s">
        <v>169</v>
      </c>
      <c r="AU342" s="265" t="s">
        <v>93</v>
      </c>
      <c r="AV342" s="14" t="s">
        <v>93</v>
      </c>
      <c r="AW342" s="14" t="s">
        <v>4</v>
      </c>
      <c r="AX342" s="14" t="s">
        <v>91</v>
      </c>
      <c r="AY342" s="265" t="s">
        <v>160</v>
      </c>
    </row>
    <row r="343" s="12" customFormat="1" ht="22.8" customHeight="1">
      <c r="A343" s="12"/>
      <c r="B343" s="215"/>
      <c r="C343" s="216"/>
      <c r="D343" s="217" t="s">
        <v>82</v>
      </c>
      <c r="E343" s="229" t="s">
        <v>93</v>
      </c>
      <c r="F343" s="229" t="s">
        <v>248</v>
      </c>
      <c r="G343" s="216"/>
      <c r="H343" s="216"/>
      <c r="I343" s="219"/>
      <c r="J343" s="230">
        <f>BK343</f>
        <v>0</v>
      </c>
      <c r="K343" s="216"/>
      <c r="L343" s="221"/>
      <c r="M343" s="222"/>
      <c r="N343" s="223"/>
      <c r="O343" s="223"/>
      <c r="P343" s="224">
        <f>SUM(P344:P354)</f>
        <v>0</v>
      </c>
      <c r="Q343" s="223"/>
      <c r="R343" s="224">
        <f>SUM(R344:R354)</f>
        <v>38.962595800000003</v>
      </c>
      <c r="S343" s="223"/>
      <c r="T343" s="225">
        <f>SUM(T344:T354)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6" t="s">
        <v>91</v>
      </c>
      <c r="AT343" s="227" t="s">
        <v>82</v>
      </c>
      <c r="AU343" s="227" t="s">
        <v>91</v>
      </c>
      <c r="AY343" s="226" t="s">
        <v>160</v>
      </c>
      <c r="BK343" s="228">
        <f>SUM(BK344:BK354)</f>
        <v>0</v>
      </c>
    </row>
    <row r="344" s="2" customFormat="1">
      <c r="A344" s="40"/>
      <c r="B344" s="41"/>
      <c r="C344" s="231" t="s">
        <v>580</v>
      </c>
      <c r="D344" s="231" t="s">
        <v>162</v>
      </c>
      <c r="E344" s="232" t="s">
        <v>581</v>
      </c>
      <c r="F344" s="233" t="s">
        <v>582</v>
      </c>
      <c r="G344" s="234" t="s">
        <v>177</v>
      </c>
      <c r="H344" s="235">
        <v>189.90000000000001</v>
      </c>
      <c r="I344" s="236"/>
      <c r="J344" s="237">
        <f>ROUND(I344*H344,2)</f>
        <v>0</v>
      </c>
      <c r="K344" s="233" t="s">
        <v>166</v>
      </c>
      <c r="L344" s="46"/>
      <c r="M344" s="238" t="s">
        <v>1</v>
      </c>
      <c r="N344" s="239" t="s">
        <v>48</v>
      </c>
      <c r="O344" s="93"/>
      <c r="P344" s="240">
        <f>O344*H344</f>
        <v>0</v>
      </c>
      <c r="Q344" s="240">
        <v>0.20477000000000001</v>
      </c>
      <c r="R344" s="240">
        <f>Q344*H344</f>
        <v>38.885823000000002</v>
      </c>
      <c r="S344" s="240">
        <v>0</v>
      </c>
      <c r="T344" s="241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42" t="s">
        <v>167</v>
      </c>
      <c r="AT344" s="242" t="s">
        <v>162</v>
      </c>
      <c r="AU344" s="242" t="s">
        <v>93</v>
      </c>
      <c r="AY344" s="18" t="s">
        <v>160</v>
      </c>
      <c r="BE344" s="243">
        <f>IF(N344="základní",J344,0)</f>
        <v>0</v>
      </c>
      <c r="BF344" s="243">
        <f>IF(N344="snížená",J344,0)</f>
        <v>0</v>
      </c>
      <c r="BG344" s="243">
        <f>IF(N344="zákl. přenesená",J344,0)</f>
        <v>0</v>
      </c>
      <c r="BH344" s="243">
        <f>IF(N344="sníž. přenesená",J344,0)</f>
        <v>0</v>
      </c>
      <c r="BI344" s="243">
        <f>IF(N344="nulová",J344,0)</f>
        <v>0</v>
      </c>
      <c r="BJ344" s="18" t="s">
        <v>91</v>
      </c>
      <c r="BK344" s="243">
        <f>ROUND(I344*H344,2)</f>
        <v>0</v>
      </c>
      <c r="BL344" s="18" t="s">
        <v>167</v>
      </c>
      <c r="BM344" s="242" t="s">
        <v>583</v>
      </c>
    </row>
    <row r="345" s="13" customFormat="1">
      <c r="A345" s="13"/>
      <c r="B345" s="244"/>
      <c r="C345" s="245"/>
      <c r="D345" s="246" t="s">
        <v>169</v>
      </c>
      <c r="E345" s="247" t="s">
        <v>1</v>
      </c>
      <c r="F345" s="248" t="s">
        <v>391</v>
      </c>
      <c r="G345" s="245"/>
      <c r="H345" s="247" t="s">
        <v>1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4" t="s">
        <v>169</v>
      </c>
      <c r="AU345" s="254" t="s">
        <v>93</v>
      </c>
      <c r="AV345" s="13" t="s">
        <v>91</v>
      </c>
      <c r="AW345" s="13" t="s">
        <v>38</v>
      </c>
      <c r="AX345" s="13" t="s">
        <v>83</v>
      </c>
      <c r="AY345" s="254" t="s">
        <v>160</v>
      </c>
    </row>
    <row r="346" s="14" customFormat="1">
      <c r="A346" s="14"/>
      <c r="B346" s="255"/>
      <c r="C346" s="256"/>
      <c r="D346" s="246" t="s">
        <v>169</v>
      </c>
      <c r="E346" s="257" t="s">
        <v>1</v>
      </c>
      <c r="F346" s="258" t="s">
        <v>584</v>
      </c>
      <c r="G346" s="256"/>
      <c r="H346" s="259">
        <v>189.90000000000001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5" t="s">
        <v>169</v>
      </c>
      <c r="AU346" s="265" t="s">
        <v>93</v>
      </c>
      <c r="AV346" s="14" t="s">
        <v>93</v>
      </c>
      <c r="AW346" s="14" t="s">
        <v>38</v>
      </c>
      <c r="AX346" s="14" t="s">
        <v>83</v>
      </c>
      <c r="AY346" s="265" t="s">
        <v>160</v>
      </c>
    </row>
    <row r="347" s="15" customFormat="1">
      <c r="A347" s="15"/>
      <c r="B347" s="266"/>
      <c r="C347" s="267"/>
      <c r="D347" s="246" t="s">
        <v>169</v>
      </c>
      <c r="E347" s="268" t="s">
        <v>1</v>
      </c>
      <c r="F347" s="269" t="s">
        <v>171</v>
      </c>
      <c r="G347" s="267"/>
      <c r="H347" s="270">
        <v>189.90000000000001</v>
      </c>
      <c r="I347" s="271"/>
      <c r="J347" s="267"/>
      <c r="K347" s="267"/>
      <c r="L347" s="272"/>
      <c r="M347" s="273"/>
      <c r="N347" s="274"/>
      <c r="O347" s="274"/>
      <c r="P347" s="274"/>
      <c r="Q347" s="274"/>
      <c r="R347" s="274"/>
      <c r="S347" s="274"/>
      <c r="T347" s="27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6" t="s">
        <v>169</v>
      </c>
      <c r="AU347" s="276" t="s">
        <v>93</v>
      </c>
      <c r="AV347" s="15" t="s">
        <v>167</v>
      </c>
      <c r="AW347" s="15" t="s">
        <v>38</v>
      </c>
      <c r="AX347" s="15" t="s">
        <v>91</v>
      </c>
      <c r="AY347" s="276" t="s">
        <v>160</v>
      </c>
    </row>
    <row r="348" s="13" customFormat="1">
      <c r="A348" s="13"/>
      <c r="B348" s="244"/>
      <c r="C348" s="245"/>
      <c r="D348" s="246" t="s">
        <v>169</v>
      </c>
      <c r="E348" s="247" t="s">
        <v>1</v>
      </c>
      <c r="F348" s="248" t="s">
        <v>585</v>
      </c>
      <c r="G348" s="245"/>
      <c r="H348" s="247" t="s">
        <v>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169</v>
      </c>
      <c r="AU348" s="254" t="s">
        <v>93</v>
      </c>
      <c r="AV348" s="13" t="s">
        <v>91</v>
      </c>
      <c r="AW348" s="13" t="s">
        <v>38</v>
      </c>
      <c r="AX348" s="13" t="s">
        <v>83</v>
      </c>
      <c r="AY348" s="254" t="s">
        <v>160</v>
      </c>
    </row>
    <row r="349" s="2" customFormat="1">
      <c r="A349" s="40"/>
      <c r="B349" s="41"/>
      <c r="C349" s="231" t="s">
        <v>586</v>
      </c>
      <c r="D349" s="231" t="s">
        <v>162</v>
      </c>
      <c r="E349" s="232" t="s">
        <v>587</v>
      </c>
      <c r="F349" s="233" t="s">
        <v>588</v>
      </c>
      <c r="G349" s="234" t="s">
        <v>182</v>
      </c>
      <c r="H349" s="235">
        <v>227.88</v>
      </c>
      <c r="I349" s="236"/>
      <c r="J349" s="237">
        <f>ROUND(I349*H349,2)</f>
        <v>0</v>
      </c>
      <c r="K349" s="233" t="s">
        <v>166</v>
      </c>
      <c r="L349" s="46"/>
      <c r="M349" s="238" t="s">
        <v>1</v>
      </c>
      <c r="N349" s="239" t="s">
        <v>48</v>
      </c>
      <c r="O349" s="93"/>
      <c r="P349" s="240">
        <f>O349*H349</f>
        <v>0</v>
      </c>
      <c r="Q349" s="240">
        <v>0.00010000000000000001</v>
      </c>
      <c r="R349" s="240">
        <f>Q349*H349</f>
        <v>0.022787999999999999</v>
      </c>
      <c r="S349" s="240">
        <v>0</v>
      </c>
      <c r="T349" s="241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42" t="s">
        <v>167</v>
      </c>
      <c r="AT349" s="242" t="s">
        <v>162</v>
      </c>
      <c r="AU349" s="242" t="s">
        <v>93</v>
      </c>
      <c r="AY349" s="18" t="s">
        <v>160</v>
      </c>
      <c r="BE349" s="243">
        <f>IF(N349="základní",J349,0)</f>
        <v>0</v>
      </c>
      <c r="BF349" s="243">
        <f>IF(N349="snížená",J349,0)</f>
        <v>0</v>
      </c>
      <c r="BG349" s="243">
        <f>IF(N349="zákl. přenesená",J349,0)</f>
        <v>0</v>
      </c>
      <c r="BH349" s="243">
        <f>IF(N349="sníž. přenesená",J349,0)</f>
        <v>0</v>
      </c>
      <c r="BI349" s="243">
        <f>IF(N349="nulová",J349,0)</f>
        <v>0</v>
      </c>
      <c r="BJ349" s="18" t="s">
        <v>91</v>
      </c>
      <c r="BK349" s="243">
        <f>ROUND(I349*H349,2)</f>
        <v>0</v>
      </c>
      <c r="BL349" s="18" t="s">
        <v>167</v>
      </c>
      <c r="BM349" s="242" t="s">
        <v>589</v>
      </c>
    </row>
    <row r="350" s="13" customFormat="1">
      <c r="A350" s="13"/>
      <c r="B350" s="244"/>
      <c r="C350" s="245"/>
      <c r="D350" s="246" t="s">
        <v>169</v>
      </c>
      <c r="E350" s="247" t="s">
        <v>1</v>
      </c>
      <c r="F350" s="248" t="s">
        <v>391</v>
      </c>
      <c r="G350" s="245"/>
      <c r="H350" s="247" t="s">
        <v>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169</v>
      </c>
      <c r="AU350" s="254" t="s">
        <v>93</v>
      </c>
      <c r="AV350" s="13" t="s">
        <v>91</v>
      </c>
      <c r="AW350" s="13" t="s">
        <v>38</v>
      </c>
      <c r="AX350" s="13" t="s">
        <v>83</v>
      </c>
      <c r="AY350" s="254" t="s">
        <v>160</v>
      </c>
    </row>
    <row r="351" s="14" customFormat="1">
      <c r="A351" s="14"/>
      <c r="B351" s="255"/>
      <c r="C351" s="256"/>
      <c r="D351" s="246" t="s">
        <v>169</v>
      </c>
      <c r="E351" s="257" t="s">
        <v>1</v>
      </c>
      <c r="F351" s="258" t="s">
        <v>590</v>
      </c>
      <c r="G351" s="256"/>
      <c r="H351" s="259">
        <v>227.88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169</v>
      </c>
      <c r="AU351" s="265" t="s">
        <v>93</v>
      </c>
      <c r="AV351" s="14" t="s">
        <v>93</v>
      </c>
      <c r="AW351" s="14" t="s">
        <v>38</v>
      </c>
      <c r="AX351" s="14" t="s">
        <v>83</v>
      </c>
      <c r="AY351" s="265" t="s">
        <v>160</v>
      </c>
    </row>
    <row r="352" s="15" customFormat="1">
      <c r="A352" s="15"/>
      <c r="B352" s="266"/>
      <c r="C352" s="267"/>
      <c r="D352" s="246" t="s">
        <v>169</v>
      </c>
      <c r="E352" s="268" t="s">
        <v>1</v>
      </c>
      <c r="F352" s="269" t="s">
        <v>171</v>
      </c>
      <c r="G352" s="267"/>
      <c r="H352" s="270">
        <v>227.88</v>
      </c>
      <c r="I352" s="271"/>
      <c r="J352" s="267"/>
      <c r="K352" s="267"/>
      <c r="L352" s="272"/>
      <c r="M352" s="273"/>
      <c r="N352" s="274"/>
      <c r="O352" s="274"/>
      <c r="P352" s="274"/>
      <c r="Q352" s="274"/>
      <c r="R352" s="274"/>
      <c r="S352" s="274"/>
      <c r="T352" s="27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6" t="s">
        <v>169</v>
      </c>
      <c r="AU352" s="276" t="s">
        <v>93</v>
      </c>
      <c r="AV352" s="15" t="s">
        <v>167</v>
      </c>
      <c r="AW352" s="15" t="s">
        <v>38</v>
      </c>
      <c r="AX352" s="15" t="s">
        <v>91</v>
      </c>
      <c r="AY352" s="276" t="s">
        <v>160</v>
      </c>
    </row>
    <row r="353" s="2" customFormat="1">
      <c r="A353" s="40"/>
      <c r="B353" s="41"/>
      <c r="C353" s="288" t="s">
        <v>360</v>
      </c>
      <c r="D353" s="288" t="s">
        <v>357</v>
      </c>
      <c r="E353" s="289" t="s">
        <v>591</v>
      </c>
      <c r="F353" s="290" t="s">
        <v>592</v>
      </c>
      <c r="G353" s="291" t="s">
        <v>182</v>
      </c>
      <c r="H353" s="292">
        <v>269.92399999999998</v>
      </c>
      <c r="I353" s="293"/>
      <c r="J353" s="294">
        <f>ROUND(I353*H353,2)</f>
        <v>0</v>
      </c>
      <c r="K353" s="290" t="s">
        <v>166</v>
      </c>
      <c r="L353" s="295"/>
      <c r="M353" s="296" t="s">
        <v>1</v>
      </c>
      <c r="N353" s="297" t="s">
        <v>48</v>
      </c>
      <c r="O353" s="93"/>
      <c r="P353" s="240">
        <f>O353*H353</f>
        <v>0</v>
      </c>
      <c r="Q353" s="240">
        <v>0.00020000000000000001</v>
      </c>
      <c r="R353" s="240">
        <f>Q353*H353</f>
        <v>0.053984799999999999</v>
      </c>
      <c r="S353" s="240">
        <v>0</v>
      </c>
      <c r="T353" s="241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42" t="s">
        <v>229</v>
      </c>
      <c r="AT353" s="242" t="s">
        <v>357</v>
      </c>
      <c r="AU353" s="242" t="s">
        <v>93</v>
      </c>
      <c r="AY353" s="18" t="s">
        <v>160</v>
      </c>
      <c r="BE353" s="243">
        <f>IF(N353="základní",J353,0)</f>
        <v>0</v>
      </c>
      <c r="BF353" s="243">
        <f>IF(N353="snížená",J353,0)</f>
        <v>0</v>
      </c>
      <c r="BG353" s="243">
        <f>IF(N353="zákl. přenesená",J353,0)</f>
        <v>0</v>
      </c>
      <c r="BH353" s="243">
        <f>IF(N353="sníž. přenesená",J353,0)</f>
        <v>0</v>
      </c>
      <c r="BI353" s="243">
        <f>IF(N353="nulová",J353,0)</f>
        <v>0</v>
      </c>
      <c r="BJ353" s="18" t="s">
        <v>91</v>
      </c>
      <c r="BK353" s="243">
        <f>ROUND(I353*H353,2)</f>
        <v>0</v>
      </c>
      <c r="BL353" s="18" t="s">
        <v>167</v>
      </c>
      <c r="BM353" s="242" t="s">
        <v>593</v>
      </c>
    </row>
    <row r="354" s="14" customFormat="1">
      <c r="A354" s="14"/>
      <c r="B354" s="255"/>
      <c r="C354" s="256"/>
      <c r="D354" s="246" t="s">
        <v>169</v>
      </c>
      <c r="E354" s="256"/>
      <c r="F354" s="258" t="s">
        <v>594</v>
      </c>
      <c r="G354" s="256"/>
      <c r="H354" s="259">
        <v>269.92399999999998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169</v>
      </c>
      <c r="AU354" s="265" t="s">
        <v>93</v>
      </c>
      <c r="AV354" s="14" t="s">
        <v>93</v>
      </c>
      <c r="AW354" s="14" t="s">
        <v>4</v>
      </c>
      <c r="AX354" s="14" t="s">
        <v>91</v>
      </c>
      <c r="AY354" s="265" t="s">
        <v>160</v>
      </c>
    </row>
    <row r="355" s="12" customFormat="1" ht="22.8" customHeight="1">
      <c r="A355" s="12"/>
      <c r="B355" s="215"/>
      <c r="C355" s="216"/>
      <c r="D355" s="217" t="s">
        <v>82</v>
      </c>
      <c r="E355" s="229" t="s">
        <v>167</v>
      </c>
      <c r="F355" s="229" t="s">
        <v>595</v>
      </c>
      <c r="G355" s="216"/>
      <c r="H355" s="216"/>
      <c r="I355" s="219"/>
      <c r="J355" s="230">
        <f>BK355</f>
        <v>0</v>
      </c>
      <c r="K355" s="216"/>
      <c r="L355" s="221"/>
      <c r="M355" s="222"/>
      <c r="N355" s="223"/>
      <c r="O355" s="223"/>
      <c r="P355" s="224">
        <f>SUM(P356:P395)</f>
        <v>0</v>
      </c>
      <c r="Q355" s="223"/>
      <c r="R355" s="224">
        <f>SUM(R356:R395)</f>
        <v>0.020959199999999997</v>
      </c>
      <c r="S355" s="223"/>
      <c r="T355" s="225">
        <f>SUM(T356:T395)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6" t="s">
        <v>91</v>
      </c>
      <c r="AT355" s="227" t="s">
        <v>82</v>
      </c>
      <c r="AU355" s="227" t="s">
        <v>91</v>
      </c>
      <c r="AY355" s="226" t="s">
        <v>160</v>
      </c>
      <c r="BK355" s="228">
        <f>SUM(BK356:BK395)</f>
        <v>0</v>
      </c>
    </row>
    <row r="356" s="2" customFormat="1" ht="16.5" customHeight="1">
      <c r="A356" s="40"/>
      <c r="B356" s="41"/>
      <c r="C356" s="231" t="s">
        <v>596</v>
      </c>
      <c r="D356" s="231" t="s">
        <v>162</v>
      </c>
      <c r="E356" s="232" t="s">
        <v>597</v>
      </c>
      <c r="F356" s="233" t="s">
        <v>598</v>
      </c>
      <c r="G356" s="234" t="s">
        <v>189</v>
      </c>
      <c r="H356" s="235">
        <v>42.994999999999997</v>
      </c>
      <c r="I356" s="236"/>
      <c r="J356" s="237">
        <f>ROUND(I356*H356,2)</f>
        <v>0</v>
      </c>
      <c r="K356" s="233" t="s">
        <v>166</v>
      </c>
      <c r="L356" s="46"/>
      <c r="M356" s="238" t="s">
        <v>1</v>
      </c>
      <c r="N356" s="239" t="s">
        <v>48</v>
      </c>
      <c r="O356" s="93"/>
      <c r="P356" s="240">
        <f>O356*H356</f>
        <v>0</v>
      </c>
      <c r="Q356" s="240">
        <v>0</v>
      </c>
      <c r="R356" s="240">
        <f>Q356*H356</f>
        <v>0</v>
      </c>
      <c r="S356" s="240">
        <v>0</v>
      </c>
      <c r="T356" s="241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42" t="s">
        <v>167</v>
      </c>
      <c r="AT356" s="242" t="s">
        <v>162</v>
      </c>
      <c r="AU356" s="242" t="s">
        <v>93</v>
      </c>
      <c r="AY356" s="18" t="s">
        <v>160</v>
      </c>
      <c r="BE356" s="243">
        <f>IF(N356="základní",J356,0)</f>
        <v>0</v>
      </c>
      <c r="BF356" s="243">
        <f>IF(N356="snížená",J356,0)</f>
        <v>0</v>
      </c>
      <c r="BG356" s="243">
        <f>IF(N356="zákl. přenesená",J356,0)</f>
        <v>0</v>
      </c>
      <c r="BH356" s="243">
        <f>IF(N356="sníž. přenesená",J356,0)</f>
        <v>0</v>
      </c>
      <c r="BI356" s="243">
        <f>IF(N356="nulová",J356,0)</f>
        <v>0</v>
      </c>
      <c r="BJ356" s="18" t="s">
        <v>91</v>
      </c>
      <c r="BK356" s="243">
        <f>ROUND(I356*H356,2)</f>
        <v>0</v>
      </c>
      <c r="BL356" s="18" t="s">
        <v>167</v>
      </c>
      <c r="BM356" s="242" t="s">
        <v>599</v>
      </c>
    </row>
    <row r="357" s="13" customFormat="1">
      <c r="A357" s="13"/>
      <c r="B357" s="244"/>
      <c r="C357" s="245"/>
      <c r="D357" s="246" t="s">
        <v>169</v>
      </c>
      <c r="E357" s="247" t="s">
        <v>1</v>
      </c>
      <c r="F357" s="248" t="s">
        <v>391</v>
      </c>
      <c r="G357" s="245"/>
      <c r="H357" s="247" t="s">
        <v>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4" t="s">
        <v>169</v>
      </c>
      <c r="AU357" s="254" t="s">
        <v>93</v>
      </c>
      <c r="AV357" s="13" t="s">
        <v>91</v>
      </c>
      <c r="AW357" s="13" t="s">
        <v>38</v>
      </c>
      <c r="AX357" s="13" t="s">
        <v>83</v>
      </c>
      <c r="AY357" s="254" t="s">
        <v>160</v>
      </c>
    </row>
    <row r="358" s="13" customFormat="1">
      <c r="A358" s="13"/>
      <c r="B358" s="244"/>
      <c r="C358" s="245"/>
      <c r="D358" s="246" t="s">
        <v>169</v>
      </c>
      <c r="E358" s="247" t="s">
        <v>1</v>
      </c>
      <c r="F358" s="248" t="s">
        <v>540</v>
      </c>
      <c r="G358" s="245"/>
      <c r="H358" s="247" t="s">
        <v>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4" t="s">
        <v>169</v>
      </c>
      <c r="AU358" s="254" t="s">
        <v>93</v>
      </c>
      <c r="AV358" s="13" t="s">
        <v>91</v>
      </c>
      <c r="AW358" s="13" t="s">
        <v>38</v>
      </c>
      <c r="AX358" s="13" t="s">
        <v>83</v>
      </c>
      <c r="AY358" s="254" t="s">
        <v>160</v>
      </c>
    </row>
    <row r="359" s="13" customFormat="1">
      <c r="A359" s="13"/>
      <c r="B359" s="244"/>
      <c r="C359" s="245"/>
      <c r="D359" s="246" t="s">
        <v>169</v>
      </c>
      <c r="E359" s="247" t="s">
        <v>1</v>
      </c>
      <c r="F359" s="248" t="s">
        <v>455</v>
      </c>
      <c r="G359" s="245"/>
      <c r="H359" s="247" t="s">
        <v>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169</v>
      </c>
      <c r="AU359" s="254" t="s">
        <v>93</v>
      </c>
      <c r="AV359" s="13" t="s">
        <v>91</v>
      </c>
      <c r="AW359" s="13" t="s">
        <v>38</v>
      </c>
      <c r="AX359" s="13" t="s">
        <v>83</v>
      </c>
      <c r="AY359" s="254" t="s">
        <v>160</v>
      </c>
    </row>
    <row r="360" s="14" customFormat="1">
      <c r="A360" s="14"/>
      <c r="B360" s="255"/>
      <c r="C360" s="256"/>
      <c r="D360" s="246" t="s">
        <v>169</v>
      </c>
      <c r="E360" s="257" t="s">
        <v>1</v>
      </c>
      <c r="F360" s="258" t="s">
        <v>600</v>
      </c>
      <c r="G360" s="256"/>
      <c r="H360" s="259">
        <v>1.833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169</v>
      </c>
      <c r="AU360" s="265" t="s">
        <v>93</v>
      </c>
      <c r="AV360" s="14" t="s">
        <v>93</v>
      </c>
      <c r="AW360" s="14" t="s">
        <v>38</v>
      </c>
      <c r="AX360" s="14" t="s">
        <v>83</v>
      </c>
      <c r="AY360" s="265" t="s">
        <v>160</v>
      </c>
    </row>
    <row r="361" s="14" customFormat="1">
      <c r="A361" s="14"/>
      <c r="B361" s="255"/>
      <c r="C361" s="256"/>
      <c r="D361" s="246" t="s">
        <v>169</v>
      </c>
      <c r="E361" s="257" t="s">
        <v>1</v>
      </c>
      <c r="F361" s="258" t="s">
        <v>601</v>
      </c>
      <c r="G361" s="256"/>
      <c r="H361" s="259">
        <v>1.8080000000000001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169</v>
      </c>
      <c r="AU361" s="265" t="s">
        <v>93</v>
      </c>
      <c r="AV361" s="14" t="s">
        <v>93</v>
      </c>
      <c r="AW361" s="14" t="s">
        <v>38</v>
      </c>
      <c r="AX361" s="14" t="s">
        <v>83</v>
      </c>
      <c r="AY361" s="265" t="s">
        <v>160</v>
      </c>
    </row>
    <row r="362" s="14" customFormat="1">
      <c r="A362" s="14"/>
      <c r="B362" s="255"/>
      <c r="C362" s="256"/>
      <c r="D362" s="246" t="s">
        <v>169</v>
      </c>
      <c r="E362" s="257" t="s">
        <v>1</v>
      </c>
      <c r="F362" s="258" t="s">
        <v>602</v>
      </c>
      <c r="G362" s="256"/>
      <c r="H362" s="259">
        <v>20.599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5" t="s">
        <v>169</v>
      </c>
      <c r="AU362" s="265" t="s">
        <v>93</v>
      </c>
      <c r="AV362" s="14" t="s">
        <v>93</v>
      </c>
      <c r="AW362" s="14" t="s">
        <v>38</v>
      </c>
      <c r="AX362" s="14" t="s">
        <v>83</v>
      </c>
      <c r="AY362" s="265" t="s">
        <v>160</v>
      </c>
    </row>
    <row r="363" s="14" customFormat="1">
      <c r="A363" s="14"/>
      <c r="B363" s="255"/>
      <c r="C363" s="256"/>
      <c r="D363" s="246" t="s">
        <v>169</v>
      </c>
      <c r="E363" s="257" t="s">
        <v>1</v>
      </c>
      <c r="F363" s="258" t="s">
        <v>603</v>
      </c>
      <c r="G363" s="256"/>
      <c r="H363" s="259">
        <v>2.1859999999999999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5" t="s">
        <v>169</v>
      </c>
      <c r="AU363" s="265" t="s">
        <v>93</v>
      </c>
      <c r="AV363" s="14" t="s">
        <v>93</v>
      </c>
      <c r="AW363" s="14" t="s">
        <v>38</v>
      </c>
      <c r="AX363" s="14" t="s">
        <v>83</v>
      </c>
      <c r="AY363" s="265" t="s">
        <v>160</v>
      </c>
    </row>
    <row r="364" s="14" customFormat="1">
      <c r="A364" s="14"/>
      <c r="B364" s="255"/>
      <c r="C364" s="256"/>
      <c r="D364" s="246" t="s">
        <v>169</v>
      </c>
      <c r="E364" s="257" t="s">
        <v>1</v>
      </c>
      <c r="F364" s="258" t="s">
        <v>604</v>
      </c>
      <c r="G364" s="256"/>
      <c r="H364" s="259">
        <v>6.1470000000000002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169</v>
      </c>
      <c r="AU364" s="265" t="s">
        <v>93</v>
      </c>
      <c r="AV364" s="14" t="s">
        <v>93</v>
      </c>
      <c r="AW364" s="14" t="s">
        <v>38</v>
      </c>
      <c r="AX364" s="14" t="s">
        <v>83</v>
      </c>
      <c r="AY364" s="265" t="s">
        <v>160</v>
      </c>
    </row>
    <row r="365" s="14" customFormat="1">
      <c r="A365" s="14"/>
      <c r="B365" s="255"/>
      <c r="C365" s="256"/>
      <c r="D365" s="246" t="s">
        <v>169</v>
      </c>
      <c r="E365" s="257" t="s">
        <v>1</v>
      </c>
      <c r="F365" s="258" t="s">
        <v>605</v>
      </c>
      <c r="G365" s="256"/>
      <c r="H365" s="259">
        <v>4.1970000000000001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5" t="s">
        <v>169</v>
      </c>
      <c r="AU365" s="265" t="s">
        <v>93</v>
      </c>
      <c r="AV365" s="14" t="s">
        <v>93</v>
      </c>
      <c r="AW365" s="14" t="s">
        <v>38</v>
      </c>
      <c r="AX365" s="14" t="s">
        <v>83</v>
      </c>
      <c r="AY365" s="265" t="s">
        <v>160</v>
      </c>
    </row>
    <row r="366" s="16" customFormat="1">
      <c r="A366" s="16"/>
      <c r="B366" s="277"/>
      <c r="C366" s="278"/>
      <c r="D366" s="246" t="s">
        <v>169</v>
      </c>
      <c r="E366" s="279" t="s">
        <v>1</v>
      </c>
      <c r="F366" s="280" t="s">
        <v>195</v>
      </c>
      <c r="G366" s="278"/>
      <c r="H366" s="281">
        <v>36.770000000000003</v>
      </c>
      <c r="I366" s="282"/>
      <c r="J366" s="278"/>
      <c r="K366" s="278"/>
      <c r="L366" s="283"/>
      <c r="M366" s="284"/>
      <c r="N366" s="285"/>
      <c r="O366" s="285"/>
      <c r="P366" s="285"/>
      <c r="Q366" s="285"/>
      <c r="R366" s="285"/>
      <c r="S366" s="285"/>
      <c r="T366" s="28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87" t="s">
        <v>169</v>
      </c>
      <c r="AU366" s="287" t="s">
        <v>93</v>
      </c>
      <c r="AV366" s="16" t="s">
        <v>101</v>
      </c>
      <c r="AW366" s="16" t="s">
        <v>38</v>
      </c>
      <c r="AX366" s="16" t="s">
        <v>83</v>
      </c>
      <c r="AY366" s="287" t="s">
        <v>160</v>
      </c>
    </row>
    <row r="367" s="13" customFormat="1">
      <c r="A367" s="13"/>
      <c r="B367" s="244"/>
      <c r="C367" s="245"/>
      <c r="D367" s="246" t="s">
        <v>169</v>
      </c>
      <c r="E367" s="247" t="s">
        <v>1</v>
      </c>
      <c r="F367" s="248" t="s">
        <v>462</v>
      </c>
      <c r="G367" s="245"/>
      <c r="H367" s="247" t="s">
        <v>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169</v>
      </c>
      <c r="AU367" s="254" t="s">
        <v>93</v>
      </c>
      <c r="AV367" s="13" t="s">
        <v>91</v>
      </c>
      <c r="AW367" s="13" t="s">
        <v>38</v>
      </c>
      <c r="AX367" s="13" t="s">
        <v>83</v>
      </c>
      <c r="AY367" s="254" t="s">
        <v>160</v>
      </c>
    </row>
    <row r="368" s="14" customFormat="1">
      <c r="A368" s="14"/>
      <c r="B368" s="255"/>
      <c r="C368" s="256"/>
      <c r="D368" s="246" t="s">
        <v>169</v>
      </c>
      <c r="E368" s="257" t="s">
        <v>1</v>
      </c>
      <c r="F368" s="258" t="s">
        <v>606</v>
      </c>
      <c r="G368" s="256"/>
      <c r="H368" s="259">
        <v>1.788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5" t="s">
        <v>169</v>
      </c>
      <c r="AU368" s="265" t="s">
        <v>93</v>
      </c>
      <c r="AV368" s="14" t="s">
        <v>93</v>
      </c>
      <c r="AW368" s="14" t="s">
        <v>38</v>
      </c>
      <c r="AX368" s="14" t="s">
        <v>83</v>
      </c>
      <c r="AY368" s="265" t="s">
        <v>160</v>
      </c>
    </row>
    <row r="369" s="14" customFormat="1">
      <c r="A369" s="14"/>
      <c r="B369" s="255"/>
      <c r="C369" s="256"/>
      <c r="D369" s="246" t="s">
        <v>169</v>
      </c>
      <c r="E369" s="257" t="s">
        <v>1</v>
      </c>
      <c r="F369" s="258" t="s">
        <v>607</v>
      </c>
      <c r="G369" s="256"/>
      <c r="H369" s="259">
        <v>1.5600000000000001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169</v>
      </c>
      <c r="AU369" s="265" t="s">
        <v>93</v>
      </c>
      <c r="AV369" s="14" t="s">
        <v>93</v>
      </c>
      <c r="AW369" s="14" t="s">
        <v>38</v>
      </c>
      <c r="AX369" s="14" t="s">
        <v>83</v>
      </c>
      <c r="AY369" s="265" t="s">
        <v>160</v>
      </c>
    </row>
    <row r="370" s="14" customFormat="1">
      <c r="A370" s="14"/>
      <c r="B370" s="255"/>
      <c r="C370" s="256"/>
      <c r="D370" s="246" t="s">
        <v>169</v>
      </c>
      <c r="E370" s="257" t="s">
        <v>1</v>
      </c>
      <c r="F370" s="258" t="s">
        <v>608</v>
      </c>
      <c r="G370" s="256"/>
      <c r="H370" s="259">
        <v>2.1890000000000001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5" t="s">
        <v>169</v>
      </c>
      <c r="AU370" s="265" t="s">
        <v>93</v>
      </c>
      <c r="AV370" s="14" t="s">
        <v>93</v>
      </c>
      <c r="AW370" s="14" t="s">
        <v>38</v>
      </c>
      <c r="AX370" s="14" t="s">
        <v>83</v>
      </c>
      <c r="AY370" s="265" t="s">
        <v>160</v>
      </c>
    </row>
    <row r="371" s="14" customFormat="1">
      <c r="A371" s="14"/>
      <c r="B371" s="255"/>
      <c r="C371" s="256"/>
      <c r="D371" s="246" t="s">
        <v>169</v>
      </c>
      <c r="E371" s="257" t="s">
        <v>1</v>
      </c>
      <c r="F371" s="258" t="s">
        <v>609</v>
      </c>
      <c r="G371" s="256"/>
      <c r="H371" s="259">
        <v>0.68799999999999994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5" t="s">
        <v>169</v>
      </c>
      <c r="AU371" s="265" t="s">
        <v>93</v>
      </c>
      <c r="AV371" s="14" t="s">
        <v>93</v>
      </c>
      <c r="AW371" s="14" t="s">
        <v>38</v>
      </c>
      <c r="AX371" s="14" t="s">
        <v>83</v>
      </c>
      <c r="AY371" s="265" t="s">
        <v>160</v>
      </c>
    </row>
    <row r="372" s="16" customFormat="1">
      <c r="A372" s="16"/>
      <c r="B372" s="277"/>
      <c r="C372" s="278"/>
      <c r="D372" s="246" t="s">
        <v>169</v>
      </c>
      <c r="E372" s="279" t="s">
        <v>1</v>
      </c>
      <c r="F372" s="280" t="s">
        <v>195</v>
      </c>
      <c r="G372" s="278"/>
      <c r="H372" s="281">
        <v>6.2249999999999996</v>
      </c>
      <c r="I372" s="282"/>
      <c r="J372" s="278"/>
      <c r="K372" s="278"/>
      <c r="L372" s="283"/>
      <c r="M372" s="284"/>
      <c r="N372" s="285"/>
      <c r="O372" s="285"/>
      <c r="P372" s="285"/>
      <c r="Q372" s="285"/>
      <c r="R372" s="285"/>
      <c r="S372" s="285"/>
      <c r="T372" s="28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87" t="s">
        <v>169</v>
      </c>
      <c r="AU372" s="287" t="s">
        <v>93</v>
      </c>
      <c r="AV372" s="16" t="s">
        <v>101</v>
      </c>
      <c r="AW372" s="16" t="s">
        <v>38</v>
      </c>
      <c r="AX372" s="16" t="s">
        <v>83</v>
      </c>
      <c r="AY372" s="287" t="s">
        <v>160</v>
      </c>
    </row>
    <row r="373" s="15" customFormat="1">
      <c r="A373" s="15"/>
      <c r="B373" s="266"/>
      <c r="C373" s="267"/>
      <c r="D373" s="246" t="s">
        <v>169</v>
      </c>
      <c r="E373" s="268" t="s">
        <v>1</v>
      </c>
      <c r="F373" s="269" t="s">
        <v>171</v>
      </c>
      <c r="G373" s="267"/>
      <c r="H373" s="270">
        <v>42.994999999999997</v>
      </c>
      <c r="I373" s="271"/>
      <c r="J373" s="267"/>
      <c r="K373" s="267"/>
      <c r="L373" s="272"/>
      <c r="M373" s="273"/>
      <c r="N373" s="274"/>
      <c r="O373" s="274"/>
      <c r="P373" s="274"/>
      <c r="Q373" s="274"/>
      <c r="R373" s="274"/>
      <c r="S373" s="274"/>
      <c r="T373" s="27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6" t="s">
        <v>169</v>
      </c>
      <c r="AU373" s="276" t="s">
        <v>93</v>
      </c>
      <c r="AV373" s="15" t="s">
        <v>167</v>
      </c>
      <c r="AW373" s="15" t="s">
        <v>38</v>
      </c>
      <c r="AX373" s="15" t="s">
        <v>91</v>
      </c>
      <c r="AY373" s="276" t="s">
        <v>160</v>
      </c>
    </row>
    <row r="374" s="2" customFormat="1">
      <c r="A374" s="40"/>
      <c r="B374" s="41"/>
      <c r="C374" s="231" t="s">
        <v>610</v>
      </c>
      <c r="D374" s="231" t="s">
        <v>162</v>
      </c>
      <c r="E374" s="232" t="s">
        <v>611</v>
      </c>
      <c r="F374" s="233" t="s">
        <v>612</v>
      </c>
      <c r="G374" s="234" t="s">
        <v>189</v>
      </c>
      <c r="H374" s="235">
        <v>0.35999999999999999</v>
      </c>
      <c r="I374" s="236"/>
      <c r="J374" s="237">
        <f>ROUND(I374*H374,2)</f>
        <v>0</v>
      </c>
      <c r="K374" s="233" t="s">
        <v>166</v>
      </c>
      <c r="L374" s="46"/>
      <c r="M374" s="238" t="s">
        <v>1</v>
      </c>
      <c r="N374" s="239" t="s">
        <v>48</v>
      </c>
      <c r="O374" s="93"/>
      <c r="P374" s="240">
        <f>O374*H374</f>
        <v>0</v>
      </c>
      <c r="Q374" s="240">
        <v>0</v>
      </c>
      <c r="R374" s="240">
        <f>Q374*H374</f>
        <v>0</v>
      </c>
      <c r="S374" s="240">
        <v>0</v>
      </c>
      <c r="T374" s="241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42" t="s">
        <v>167</v>
      </c>
      <c r="AT374" s="242" t="s">
        <v>162</v>
      </c>
      <c r="AU374" s="242" t="s">
        <v>93</v>
      </c>
      <c r="AY374" s="18" t="s">
        <v>160</v>
      </c>
      <c r="BE374" s="243">
        <f>IF(N374="základní",J374,0)</f>
        <v>0</v>
      </c>
      <c r="BF374" s="243">
        <f>IF(N374="snížená",J374,0)</f>
        <v>0</v>
      </c>
      <c r="BG374" s="243">
        <f>IF(N374="zákl. přenesená",J374,0)</f>
        <v>0</v>
      </c>
      <c r="BH374" s="243">
        <f>IF(N374="sníž. přenesená",J374,0)</f>
        <v>0</v>
      </c>
      <c r="BI374" s="243">
        <f>IF(N374="nulová",J374,0)</f>
        <v>0</v>
      </c>
      <c r="BJ374" s="18" t="s">
        <v>91</v>
      </c>
      <c r="BK374" s="243">
        <f>ROUND(I374*H374,2)</f>
        <v>0</v>
      </c>
      <c r="BL374" s="18" t="s">
        <v>167</v>
      </c>
      <c r="BM374" s="242" t="s">
        <v>613</v>
      </c>
    </row>
    <row r="375" s="13" customFormat="1">
      <c r="A375" s="13"/>
      <c r="B375" s="244"/>
      <c r="C375" s="245"/>
      <c r="D375" s="246" t="s">
        <v>169</v>
      </c>
      <c r="E375" s="247" t="s">
        <v>1</v>
      </c>
      <c r="F375" s="248" t="s">
        <v>391</v>
      </c>
      <c r="G375" s="245"/>
      <c r="H375" s="247" t="s">
        <v>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169</v>
      </c>
      <c r="AU375" s="254" t="s">
        <v>93</v>
      </c>
      <c r="AV375" s="13" t="s">
        <v>91</v>
      </c>
      <c r="AW375" s="13" t="s">
        <v>38</v>
      </c>
      <c r="AX375" s="13" t="s">
        <v>83</v>
      </c>
      <c r="AY375" s="254" t="s">
        <v>160</v>
      </c>
    </row>
    <row r="376" s="13" customFormat="1">
      <c r="A376" s="13"/>
      <c r="B376" s="244"/>
      <c r="C376" s="245"/>
      <c r="D376" s="246" t="s">
        <v>169</v>
      </c>
      <c r="E376" s="247" t="s">
        <v>1</v>
      </c>
      <c r="F376" s="248" t="s">
        <v>614</v>
      </c>
      <c r="G376" s="245"/>
      <c r="H376" s="247" t="s">
        <v>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169</v>
      </c>
      <c r="AU376" s="254" t="s">
        <v>93</v>
      </c>
      <c r="AV376" s="13" t="s">
        <v>91</v>
      </c>
      <c r="AW376" s="13" t="s">
        <v>38</v>
      </c>
      <c r="AX376" s="13" t="s">
        <v>83</v>
      </c>
      <c r="AY376" s="254" t="s">
        <v>160</v>
      </c>
    </row>
    <row r="377" s="13" customFormat="1">
      <c r="A377" s="13"/>
      <c r="B377" s="244"/>
      <c r="C377" s="245"/>
      <c r="D377" s="246" t="s">
        <v>169</v>
      </c>
      <c r="E377" s="247" t="s">
        <v>1</v>
      </c>
      <c r="F377" s="248" t="s">
        <v>615</v>
      </c>
      <c r="G377" s="245"/>
      <c r="H377" s="247" t="s">
        <v>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4" t="s">
        <v>169</v>
      </c>
      <c r="AU377" s="254" t="s">
        <v>93</v>
      </c>
      <c r="AV377" s="13" t="s">
        <v>91</v>
      </c>
      <c r="AW377" s="13" t="s">
        <v>38</v>
      </c>
      <c r="AX377" s="13" t="s">
        <v>83</v>
      </c>
      <c r="AY377" s="254" t="s">
        <v>160</v>
      </c>
    </row>
    <row r="378" s="14" customFormat="1">
      <c r="A378" s="14"/>
      <c r="B378" s="255"/>
      <c r="C378" s="256"/>
      <c r="D378" s="246" t="s">
        <v>169</v>
      </c>
      <c r="E378" s="257" t="s">
        <v>1</v>
      </c>
      <c r="F378" s="258" t="s">
        <v>616</v>
      </c>
      <c r="G378" s="256"/>
      <c r="H378" s="259">
        <v>0.099000000000000005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5" t="s">
        <v>169</v>
      </c>
      <c r="AU378" s="265" t="s">
        <v>93</v>
      </c>
      <c r="AV378" s="14" t="s">
        <v>93</v>
      </c>
      <c r="AW378" s="14" t="s">
        <v>38</v>
      </c>
      <c r="AX378" s="14" t="s">
        <v>83</v>
      </c>
      <c r="AY378" s="265" t="s">
        <v>160</v>
      </c>
    </row>
    <row r="379" s="13" customFormat="1">
      <c r="A379" s="13"/>
      <c r="B379" s="244"/>
      <c r="C379" s="245"/>
      <c r="D379" s="246" t="s">
        <v>169</v>
      </c>
      <c r="E379" s="247" t="s">
        <v>1</v>
      </c>
      <c r="F379" s="248" t="s">
        <v>617</v>
      </c>
      <c r="G379" s="245"/>
      <c r="H379" s="247" t="s">
        <v>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169</v>
      </c>
      <c r="AU379" s="254" t="s">
        <v>93</v>
      </c>
      <c r="AV379" s="13" t="s">
        <v>91</v>
      </c>
      <c r="AW379" s="13" t="s">
        <v>38</v>
      </c>
      <c r="AX379" s="13" t="s">
        <v>83</v>
      </c>
      <c r="AY379" s="254" t="s">
        <v>160</v>
      </c>
    </row>
    <row r="380" s="14" customFormat="1">
      <c r="A380" s="14"/>
      <c r="B380" s="255"/>
      <c r="C380" s="256"/>
      <c r="D380" s="246" t="s">
        <v>169</v>
      </c>
      <c r="E380" s="257" t="s">
        <v>1</v>
      </c>
      <c r="F380" s="258" t="s">
        <v>618</v>
      </c>
      <c r="G380" s="256"/>
      <c r="H380" s="259">
        <v>0.16200000000000001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169</v>
      </c>
      <c r="AU380" s="265" t="s">
        <v>93</v>
      </c>
      <c r="AV380" s="14" t="s">
        <v>93</v>
      </c>
      <c r="AW380" s="14" t="s">
        <v>38</v>
      </c>
      <c r="AX380" s="14" t="s">
        <v>83</v>
      </c>
      <c r="AY380" s="265" t="s">
        <v>160</v>
      </c>
    </row>
    <row r="381" s="13" customFormat="1">
      <c r="A381" s="13"/>
      <c r="B381" s="244"/>
      <c r="C381" s="245"/>
      <c r="D381" s="246" t="s">
        <v>169</v>
      </c>
      <c r="E381" s="247" t="s">
        <v>1</v>
      </c>
      <c r="F381" s="248" t="s">
        <v>619</v>
      </c>
      <c r="G381" s="245"/>
      <c r="H381" s="247" t="s">
        <v>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169</v>
      </c>
      <c r="AU381" s="254" t="s">
        <v>93</v>
      </c>
      <c r="AV381" s="13" t="s">
        <v>91</v>
      </c>
      <c r="AW381" s="13" t="s">
        <v>38</v>
      </c>
      <c r="AX381" s="13" t="s">
        <v>83</v>
      </c>
      <c r="AY381" s="254" t="s">
        <v>160</v>
      </c>
    </row>
    <row r="382" s="13" customFormat="1">
      <c r="A382" s="13"/>
      <c r="B382" s="244"/>
      <c r="C382" s="245"/>
      <c r="D382" s="246" t="s">
        <v>169</v>
      </c>
      <c r="E382" s="247" t="s">
        <v>1</v>
      </c>
      <c r="F382" s="248" t="s">
        <v>620</v>
      </c>
      <c r="G382" s="245"/>
      <c r="H382" s="247" t="s">
        <v>1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169</v>
      </c>
      <c r="AU382" s="254" t="s">
        <v>93</v>
      </c>
      <c r="AV382" s="13" t="s">
        <v>91</v>
      </c>
      <c r="AW382" s="13" t="s">
        <v>38</v>
      </c>
      <c r="AX382" s="13" t="s">
        <v>83</v>
      </c>
      <c r="AY382" s="254" t="s">
        <v>160</v>
      </c>
    </row>
    <row r="383" s="14" customFormat="1">
      <c r="A383" s="14"/>
      <c r="B383" s="255"/>
      <c r="C383" s="256"/>
      <c r="D383" s="246" t="s">
        <v>169</v>
      </c>
      <c r="E383" s="257" t="s">
        <v>1</v>
      </c>
      <c r="F383" s="258" t="s">
        <v>616</v>
      </c>
      <c r="G383" s="256"/>
      <c r="H383" s="259">
        <v>0.099000000000000005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169</v>
      </c>
      <c r="AU383" s="265" t="s">
        <v>93</v>
      </c>
      <c r="AV383" s="14" t="s">
        <v>93</v>
      </c>
      <c r="AW383" s="14" t="s">
        <v>38</v>
      </c>
      <c r="AX383" s="14" t="s">
        <v>83</v>
      </c>
      <c r="AY383" s="265" t="s">
        <v>160</v>
      </c>
    </row>
    <row r="384" s="15" customFormat="1">
      <c r="A384" s="15"/>
      <c r="B384" s="266"/>
      <c r="C384" s="267"/>
      <c r="D384" s="246" t="s">
        <v>169</v>
      </c>
      <c r="E384" s="268" t="s">
        <v>1</v>
      </c>
      <c r="F384" s="269" t="s">
        <v>171</v>
      </c>
      <c r="G384" s="267"/>
      <c r="H384" s="270">
        <v>0.35999999999999999</v>
      </c>
      <c r="I384" s="271"/>
      <c r="J384" s="267"/>
      <c r="K384" s="267"/>
      <c r="L384" s="272"/>
      <c r="M384" s="273"/>
      <c r="N384" s="274"/>
      <c r="O384" s="274"/>
      <c r="P384" s="274"/>
      <c r="Q384" s="274"/>
      <c r="R384" s="274"/>
      <c r="S384" s="274"/>
      <c r="T384" s="27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6" t="s">
        <v>169</v>
      </c>
      <c r="AU384" s="276" t="s">
        <v>93</v>
      </c>
      <c r="AV384" s="15" t="s">
        <v>167</v>
      </c>
      <c r="AW384" s="15" t="s">
        <v>38</v>
      </c>
      <c r="AX384" s="15" t="s">
        <v>91</v>
      </c>
      <c r="AY384" s="276" t="s">
        <v>160</v>
      </c>
    </row>
    <row r="385" s="2" customFormat="1" ht="16.5" customHeight="1">
      <c r="A385" s="40"/>
      <c r="B385" s="41"/>
      <c r="C385" s="231" t="s">
        <v>621</v>
      </c>
      <c r="D385" s="231" t="s">
        <v>162</v>
      </c>
      <c r="E385" s="232" t="s">
        <v>622</v>
      </c>
      <c r="F385" s="233" t="s">
        <v>623</v>
      </c>
      <c r="G385" s="234" t="s">
        <v>182</v>
      </c>
      <c r="H385" s="235">
        <v>3.2799999999999998</v>
      </c>
      <c r="I385" s="236"/>
      <c r="J385" s="237">
        <f>ROUND(I385*H385,2)</f>
        <v>0</v>
      </c>
      <c r="K385" s="233" t="s">
        <v>166</v>
      </c>
      <c r="L385" s="46"/>
      <c r="M385" s="238" t="s">
        <v>1</v>
      </c>
      <c r="N385" s="239" t="s">
        <v>48</v>
      </c>
      <c r="O385" s="93"/>
      <c r="P385" s="240">
        <f>O385*H385</f>
        <v>0</v>
      </c>
      <c r="Q385" s="240">
        <v>0.0063899999999999998</v>
      </c>
      <c r="R385" s="240">
        <f>Q385*H385</f>
        <v>0.020959199999999997</v>
      </c>
      <c r="S385" s="240">
        <v>0</v>
      </c>
      <c r="T385" s="241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42" t="s">
        <v>167</v>
      </c>
      <c r="AT385" s="242" t="s">
        <v>162</v>
      </c>
      <c r="AU385" s="242" t="s">
        <v>93</v>
      </c>
      <c r="AY385" s="18" t="s">
        <v>160</v>
      </c>
      <c r="BE385" s="243">
        <f>IF(N385="základní",J385,0)</f>
        <v>0</v>
      </c>
      <c r="BF385" s="243">
        <f>IF(N385="snížená",J385,0)</f>
        <v>0</v>
      </c>
      <c r="BG385" s="243">
        <f>IF(N385="zákl. přenesená",J385,0)</f>
        <v>0</v>
      </c>
      <c r="BH385" s="243">
        <f>IF(N385="sníž. přenesená",J385,0)</f>
        <v>0</v>
      </c>
      <c r="BI385" s="243">
        <f>IF(N385="nulová",J385,0)</f>
        <v>0</v>
      </c>
      <c r="BJ385" s="18" t="s">
        <v>91</v>
      </c>
      <c r="BK385" s="243">
        <f>ROUND(I385*H385,2)</f>
        <v>0</v>
      </c>
      <c r="BL385" s="18" t="s">
        <v>167</v>
      </c>
      <c r="BM385" s="242" t="s">
        <v>624</v>
      </c>
    </row>
    <row r="386" s="13" customFormat="1">
      <c r="A386" s="13"/>
      <c r="B386" s="244"/>
      <c r="C386" s="245"/>
      <c r="D386" s="246" t="s">
        <v>169</v>
      </c>
      <c r="E386" s="247" t="s">
        <v>1</v>
      </c>
      <c r="F386" s="248" t="s">
        <v>391</v>
      </c>
      <c r="G386" s="245"/>
      <c r="H386" s="247" t="s">
        <v>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169</v>
      </c>
      <c r="AU386" s="254" t="s">
        <v>93</v>
      </c>
      <c r="AV386" s="13" t="s">
        <v>91</v>
      </c>
      <c r="AW386" s="13" t="s">
        <v>38</v>
      </c>
      <c r="AX386" s="13" t="s">
        <v>83</v>
      </c>
      <c r="AY386" s="254" t="s">
        <v>160</v>
      </c>
    </row>
    <row r="387" s="13" customFormat="1">
      <c r="A387" s="13"/>
      <c r="B387" s="244"/>
      <c r="C387" s="245"/>
      <c r="D387" s="246" t="s">
        <v>169</v>
      </c>
      <c r="E387" s="247" t="s">
        <v>1</v>
      </c>
      <c r="F387" s="248" t="s">
        <v>614</v>
      </c>
      <c r="G387" s="245"/>
      <c r="H387" s="247" t="s">
        <v>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4" t="s">
        <v>169</v>
      </c>
      <c r="AU387" s="254" t="s">
        <v>93</v>
      </c>
      <c r="AV387" s="13" t="s">
        <v>91</v>
      </c>
      <c r="AW387" s="13" t="s">
        <v>38</v>
      </c>
      <c r="AX387" s="13" t="s">
        <v>83</v>
      </c>
      <c r="AY387" s="254" t="s">
        <v>160</v>
      </c>
    </row>
    <row r="388" s="13" customFormat="1">
      <c r="A388" s="13"/>
      <c r="B388" s="244"/>
      <c r="C388" s="245"/>
      <c r="D388" s="246" t="s">
        <v>169</v>
      </c>
      <c r="E388" s="247" t="s">
        <v>1</v>
      </c>
      <c r="F388" s="248" t="s">
        <v>615</v>
      </c>
      <c r="G388" s="245"/>
      <c r="H388" s="247" t="s">
        <v>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169</v>
      </c>
      <c r="AU388" s="254" t="s">
        <v>93</v>
      </c>
      <c r="AV388" s="13" t="s">
        <v>91</v>
      </c>
      <c r="AW388" s="13" t="s">
        <v>38</v>
      </c>
      <c r="AX388" s="13" t="s">
        <v>83</v>
      </c>
      <c r="AY388" s="254" t="s">
        <v>160</v>
      </c>
    </row>
    <row r="389" s="14" customFormat="1">
      <c r="A389" s="14"/>
      <c r="B389" s="255"/>
      <c r="C389" s="256"/>
      <c r="D389" s="246" t="s">
        <v>169</v>
      </c>
      <c r="E389" s="257" t="s">
        <v>1</v>
      </c>
      <c r="F389" s="258" t="s">
        <v>625</v>
      </c>
      <c r="G389" s="256"/>
      <c r="H389" s="259">
        <v>0.99199999999999999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169</v>
      </c>
      <c r="AU389" s="265" t="s">
        <v>93</v>
      </c>
      <c r="AV389" s="14" t="s">
        <v>93</v>
      </c>
      <c r="AW389" s="14" t="s">
        <v>38</v>
      </c>
      <c r="AX389" s="14" t="s">
        <v>83</v>
      </c>
      <c r="AY389" s="265" t="s">
        <v>160</v>
      </c>
    </row>
    <row r="390" s="13" customFormat="1">
      <c r="A390" s="13"/>
      <c r="B390" s="244"/>
      <c r="C390" s="245"/>
      <c r="D390" s="246" t="s">
        <v>169</v>
      </c>
      <c r="E390" s="247" t="s">
        <v>1</v>
      </c>
      <c r="F390" s="248" t="s">
        <v>617</v>
      </c>
      <c r="G390" s="245"/>
      <c r="H390" s="247" t="s">
        <v>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169</v>
      </c>
      <c r="AU390" s="254" t="s">
        <v>93</v>
      </c>
      <c r="AV390" s="13" t="s">
        <v>91</v>
      </c>
      <c r="AW390" s="13" t="s">
        <v>38</v>
      </c>
      <c r="AX390" s="13" t="s">
        <v>83</v>
      </c>
      <c r="AY390" s="254" t="s">
        <v>160</v>
      </c>
    </row>
    <row r="391" s="14" customFormat="1">
      <c r="A391" s="14"/>
      <c r="B391" s="255"/>
      <c r="C391" s="256"/>
      <c r="D391" s="246" t="s">
        <v>169</v>
      </c>
      <c r="E391" s="257" t="s">
        <v>1</v>
      </c>
      <c r="F391" s="258" t="s">
        <v>626</v>
      </c>
      <c r="G391" s="256"/>
      <c r="H391" s="259">
        <v>1.296</v>
      </c>
      <c r="I391" s="260"/>
      <c r="J391" s="256"/>
      <c r="K391" s="256"/>
      <c r="L391" s="261"/>
      <c r="M391" s="262"/>
      <c r="N391" s="263"/>
      <c r="O391" s="263"/>
      <c r="P391" s="263"/>
      <c r="Q391" s="263"/>
      <c r="R391" s="263"/>
      <c r="S391" s="263"/>
      <c r="T391" s="26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5" t="s">
        <v>169</v>
      </c>
      <c r="AU391" s="265" t="s">
        <v>93</v>
      </c>
      <c r="AV391" s="14" t="s">
        <v>93</v>
      </c>
      <c r="AW391" s="14" t="s">
        <v>38</v>
      </c>
      <c r="AX391" s="14" t="s">
        <v>83</v>
      </c>
      <c r="AY391" s="265" t="s">
        <v>160</v>
      </c>
    </row>
    <row r="392" s="13" customFormat="1">
      <c r="A392" s="13"/>
      <c r="B392" s="244"/>
      <c r="C392" s="245"/>
      <c r="D392" s="246" t="s">
        <v>169</v>
      </c>
      <c r="E392" s="247" t="s">
        <v>1</v>
      </c>
      <c r="F392" s="248" t="s">
        <v>619</v>
      </c>
      <c r="G392" s="245"/>
      <c r="H392" s="247" t="s">
        <v>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169</v>
      </c>
      <c r="AU392" s="254" t="s">
        <v>93</v>
      </c>
      <c r="AV392" s="13" t="s">
        <v>91</v>
      </c>
      <c r="AW392" s="13" t="s">
        <v>38</v>
      </c>
      <c r="AX392" s="13" t="s">
        <v>83</v>
      </c>
      <c r="AY392" s="254" t="s">
        <v>160</v>
      </c>
    </row>
    <row r="393" s="13" customFormat="1">
      <c r="A393" s="13"/>
      <c r="B393" s="244"/>
      <c r="C393" s="245"/>
      <c r="D393" s="246" t="s">
        <v>169</v>
      </c>
      <c r="E393" s="247" t="s">
        <v>1</v>
      </c>
      <c r="F393" s="248" t="s">
        <v>620</v>
      </c>
      <c r="G393" s="245"/>
      <c r="H393" s="247" t="s">
        <v>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4" t="s">
        <v>169</v>
      </c>
      <c r="AU393" s="254" t="s">
        <v>93</v>
      </c>
      <c r="AV393" s="13" t="s">
        <v>91</v>
      </c>
      <c r="AW393" s="13" t="s">
        <v>38</v>
      </c>
      <c r="AX393" s="13" t="s">
        <v>83</v>
      </c>
      <c r="AY393" s="254" t="s">
        <v>160</v>
      </c>
    </row>
    <row r="394" s="14" customFormat="1">
      <c r="A394" s="14"/>
      <c r="B394" s="255"/>
      <c r="C394" s="256"/>
      <c r="D394" s="246" t="s">
        <v>169</v>
      </c>
      <c r="E394" s="257" t="s">
        <v>1</v>
      </c>
      <c r="F394" s="258" t="s">
        <v>625</v>
      </c>
      <c r="G394" s="256"/>
      <c r="H394" s="259">
        <v>0.99199999999999999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5" t="s">
        <v>169</v>
      </c>
      <c r="AU394" s="265" t="s">
        <v>93</v>
      </c>
      <c r="AV394" s="14" t="s">
        <v>93</v>
      </c>
      <c r="AW394" s="14" t="s">
        <v>38</v>
      </c>
      <c r="AX394" s="14" t="s">
        <v>83</v>
      </c>
      <c r="AY394" s="265" t="s">
        <v>160</v>
      </c>
    </row>
    <row r="395" s="15" customFormat="1">
      <c r="A395" s="15"/>
      <c r="B395" s="266"/>
      <c r="C395" s="267"/>
      <c r="D395" s="246" t="s">
        <v>169</v>
      </c>
      <c r="E395" s="268" t="s">
        <v>1</v>
      </c>
      <c r="F395" s="269" t="s">
        <v>171</v>
      </c>
      <c r="G395" s="267"/>
      <c r="H395" s="270">
        <v>3.2799999999999998</v>
      </c>
      <c r="I395" s="271"/>
      <c r="J395" s="267"/>
      <c r="K395" s="267"/>
      <c r="L395" s="272"/>
      <c r="M395" s="273"/>
      <c r="N395" s="274"/>
      <c r="O395" s="274"/>
      <c r="P395" s="274"/>
      <c r="Q395" s="274"/>
      <c r="R395" s="274"/>
      <c r="S395" s="274"/>
      <c r="T395" s="27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6" t="s">
        <v>169</v>
      </c>
      <c r="AU395" s="276" t="s">
        <v>93</v>
      </c>
      <c r="AV395" s="15" t="s">
        <v>167</v>
      </c>
      <c r="AW395" s="15" t="s">
        <v>38</v>
      </c>
      <c r="AX395" s="15" t="s">
        <v>91</v>
      </c>
      <c r="AY395" s="276" t="s">
        <v>160</v>
      </c>
    </row>
    <row r="396" s="12" customFormat="1" ht="22.8" customHeight="1">
      <c r="A396" s="12"/>
      <c r="B396" s="215"/>
      <c r="C396" s="216"/>
      <c r="D396" s="217" t="s">
        <v>82</v>
      </c>
      <c r="E396" s="229" t="s">
        <v>186</v>
      </c>
      <c r="F396" s="229" t="s">
        <v>313</v>
      </c>
      <c r="G396" s="216"/>
      <c r="H396" s="216"/>
      <c r="I396" s="219"/>
      <c r="J396" s="230">
        <f>BK396</f>
        <v>0</v>
      </c>
      <c r="K396" s="216"/>
      <c r="L396" s="221"/>
      <c r="M396" s="222"/>
      <c r="N396" s="223"/>
      <c r="O396" s="223"/>
      <c r="P396" s="224">
        <f>SUM(P397:P450)</f>
        <v>0</v>
      </c>
      <c r="Q396" s="223"/>
      <c r="R396" s="224">
        <f>SUM(R397:R450)</f>
        <v>0</v>
      </c>
      <c r="S396" s="223"/>
      <c r="T396" s="225">
        <f>SUM(T397:T450)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6" t="s">
        <v>91</v>
      </c>
      <c r="AT396" s="227" t="s">
        <v>82</v>
      </c>
      <c r="AU396" s="227" t="s">
        <v>91</v>
      </c>
      <c r="AY396" s="226" t="s">
        <v>160</v>
      </c>
      <c r="BK396" s="228">
        <f>SUM(BK397:BK450)</f>
        <v>0</v>
      </c>
    </row>
    <row r="397" s="2" customFormat="1" ht="16.5" customHeight="1">
      <c r="A397" s="40"/>
      <c r="B397" s="41"/>
      <c r="C397" s="231" t="s">
        <v>627</v>
      </c>
      <c r="D397" s="231" t="s">
        <v>162</v>
      </c>
      <c r="E397" s="232" t="s">
        <v>628</v>
      </c>
      <c r="F397" s="233" t="s">
        <v>629</v>
      </c>
      <c r="G397" s="234" t="s">
        <v>182</v>
      </c>
      <c r="H397" s="235">
        <v>339.92700000000002</v>
      </c>
      <c r="I397" s="236"/>
      <c r="J397" s="237">
        <f>ROUND(I397*H397,2)</f>
        <v>0</v>
      </c>
      <c r="K397" s="233" t="s">
        <v>166</v>
      </c>
      <c r="L397" s="46"/>
      <c r="M397" s="238" t="s">
        <v>1</v>
      </c>
      <c r="N397" s="239" t="s">
        <v>48</v>
      </c>
      <c r="O397" s="93"/>
      <c r="P397" s="240">
        <f>O397*H397</f>
        <v>0</v>
      </c>
      <c r="Q397" s="240">
        <v>0</v>
      </c>
      <c r="R397" s="240">
        <f>Q397*H397</f>
        <v>0</v>
      </c>
      <c r="S397" s="240">
        <v>0</v>
      </c>
      <c r="T397" s="241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42" t="s">
        <v>167</v>
      </c>
      <c r="AT397" s="242" t="s">
        <v>162</v>
      </c>
      <c r="AU397" s="242" t="s">
        <v>93</v>
      </c>
      <c r="AY397" s="18" t="s">
        <v>160</v>
      </c>
      <c r="BE397" s="243">
        <f>IF(N397="základní",J397,0)</f>
        <v>0</v>
      </c>
      <c r="BF397" s="243">
        <f>IF(N397="snížená",J397,0)</f>
        <v>0</v>
      </c>
      <c r="BG397" s="243">
        <f>IF(N397="zákl. přenesená",J397,0)</f>
        <v>0</v>
      </c>
      <c r="BH397" s="243">
        <f>IF(N397="sníž. přenesená",J397,0)</f>
        <v>0</v>
      </c>
      <c r="BI397" s="243">
        <f>IF(N397="nulová",J397,0)</f>
        <v>0</v>
      </c>
      <c r="BJ397" s="18" t="s">
        <v>91</v>
      </c>
      <c r="BK397" s="243">
        <f>ROUND(I397*H397,2)</f>
        <v>0</v>
      </c>
      <c r="BL397" s="18" t="s">
        <v>167</v>
      </c>
      <c r="BM397" s="242" t="s">
        <v>630</v>
      </c>
    </row>
    <row r="398" s="13" customFormat="1">
      <c r="A398" s="13"/>
      <c r="B398" s="244"/>
      <c r="C398" s="245"/>
      <c r="D398" s="246" t="s">
        <v>169</v>
      </c>
      <c r="E398" s="247" t="s">
        <v>1</v>
      </c>
      <c r="F398" s="248" t="s">
        <v>391</v>
      </c>
      <c r="G398" s="245"/>
      <c r="H398" s="247" t="s">
        <v>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169</v>
      </c>
      <c r="AU398" s="254" t="s">
        <v>93</v>
      </c>
      <c r="AV398" s="13" t="s">
        <v>91</v>
      </c>
      <c r="AW398" s="13" t="s">
        <v>38</v>
      </c>
      <c r="AX398" s="13" t="s">
        <v>83</v>
      </c>
      <c r="AY398" s="254" t="s">
        <v>160</v>
      </c>
    </row>
    <row r="399" s="14" customFormat="1">
      <c r="A399" s="14"/>
      <c r="B399" s="255"/>
      <c r="C399" s="256"/>
      <c r="D399" s="246" t="s">
        <v>169</v>
      </c>
      <c r="E399" s="257" t="s">
        <v>1</v>
      </c>
      <c r="F399" s="258" t="s">
        <v>392</v>
      </c>
      <c r="G399" s="256"/>
      <c r="H399" s="259">
        <v>18.327999999999999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169</v>
      </c>
      <c r="AU399" s="265" t="s">
        <v>93</v>
      </c>
      <c r="AV399" s="14" t="s">
        <v>93</v>
      </c>
      <c r="AW399" s="14" t="s">
        <v>38</v>
      </c>
      <c r="AX399" s="14" t="s">
        <v>83</v>
      </c>
      <c r="AY399" s="265" t="s">
        <v>160</v>
      </c>
    </row>
    <row r="400" s="14" customFormat="1">
      <c r="A400" s="14"/>
      <c r="B400" s="255"/>
      <c r="C400" s="256"/>
      <c r="D400" s="246" t="s">
        <v>169</v>
      </c>
      <c r="E400" s="257" t="s">
        <v>1</v>
      </c>
      <c r="F400" s="258" t="s">
        <v>393</v>
      </c>
      <c r="G400" s="256"/>
      <c r="H400" s="259">
        <v>18.079999999999998</v>
      </c>
      <c r="I400" s="260"/>
      <c r="J400" s="256"/>
      <c r="K400" s="256"/>
      <c r="L400" s="261"/>
      <c r="M400" s="262"/>
      <c r="N400" s="263"/>
      <c r="O400" s="263"/>
      <c r="P400" s="263"/>
      <c r="Q400" s="263"/>
      <c r="R400" s="263"/>
      <c r="S400" s="263"/>
      <c r="T400" s="26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5" t="s">
        <v>169</v>
      </c>
      <c r="AU400" s="265" t="s">
        <v>93</v>
      </c>
      <c r="AV400" s="14" t="s">
        <v>93</v>
      </c>
      <c r="AW400" s="14" t="s">
        <v>38</v>
      </c>
      <c r="AX400" s="14" t="s">
        <v>83</v>
      </c>
      <c r="AY400" s="265" t="s">
        <v>160</v>
      </c>
    </row>
    <row r="401" s="14" customFormat="1">
      <c r="A401" s="14"/>
      <c r="B401" s="255"/>
      <c r="C401" s="256"/>
      <c r="D401" s="246" t="s">
        <v>169</v>
      </c>
      <c r="E401" s="257" t="s">
        <v>1</v>
      </c>
      <c r="F401" s="258" t="s">
        <v>631</v>
      </c>
      <c r="G401" s="256"/>
      <c r="H401" s="259">
        <v>205.99199999999999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169</v>
      </c>
      <c r="AU401" s="265" t="s">
        <v>93</v>
      </c>
      <c r="AV401" s="14" t="s">
        <v>93</v>
      </c>
      <c r="AW401" s="14" t="s">
        <v>38</v>
      </c>
      <c r="AX401" s="14" t="s">
        <v>83</v>
      </c>
      <c r="AY401" s="265" t="s">
        <v>160</v>
      </c>
    </row>
    <row r="402" s="14" customFormat="1">
      <c r="A402" s="14"/>
      <c r="B402" s="255"/>
      <c r="C402" s="256"/>
      <c r="D402" s="246" t="s">
        <v>169</v>
      </c>
      <c r="E402" s="257" t="s">
        <v>1</v>
      </c>
      <c r="F402" s="258" t="s">
        <v>395</v>
      </c>
      <c r="G402" s="256"/>
      <c r="H402" s="259">
        <v>14.574999999999999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5" t="s">
        <v>169</v>
      </c>
      <c r="AU402" s="265" t="s">
        <v>93</v>
      </c>
      <c r="AV402" s="14" t="s">
        <v>93</v>
      </c>
      <c r="AW402" s="14" t="s">
        <v>38</v>
      </c>
      <c r="AX402" s="14" t="s">
        <v>83</v>
      </c>
      <c r="AY402" s="265" t="s">
        <v>160</v>
      </c>
    </row>
    <row r="403" s="14" customFormat="1">
      <c r="A403" s="14"/>
      <c r="B403" s="255"/>
      <c r="C403" s="256"/>
      <c r="D403" s="246" t="s">
        <v>169</v>
      </c>
      <c r="E403" s="257" t="s">
        <v>1</v>
      </c>
      <c r="F403" s="258" t="s">
        <v>396</v>
      </c>
      <c r="G403" s="256"/>
      <c r="H403" s="259">
        <v>40.979999999999997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5" t="s">
        <v>169</v>
      </c>
      <c r="AU403" s="265" t="s">
        <v>93</v>
      </c>
      <c r="AV403" s="14" t="s">
        <v>93</v>
      </c>
      <c r="AW403" s="14" t="s">
        <v>38</v>
      </c>
      <c r="AX403" s="14" t="s">
        <v>83</v>
      </c>
      <c r="AY403" s="265" t="s">
        <v>160</v>
      </c>
    </row>
    <row r="404" s="14" customFormat="1">
      <c r="A404" s="14"/>
      <c r="B404" s="255"/>
      <c r="C404" s="256"/>
      <c r="D404" s="246" t="s">
        <v>169</v>
      </c>
      <c r="E404" s="257" t="s">
        <v>1</v>
      </c>
      <c r="F404" s="258" t="s">
        <v>397</v>
      </c>
      <c r="G404" s="256"/>
      <c r="H404" s="259">
        <v>41.972000000000001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169</v>
      </c>
      <c r="AU404" s="265" t="s">
        <v>93</v>
      </c>
      <c r="AV404" s="14" t="s">
        <v>93</v>
      </c>
      <c r="AW404" s="14" t="s">
        <v>38</v>
      </c>
      <c r="AX404" s="14" t="s">
        <v>83</v>
      </c>
      <c r="AY404" s="265" t="s">
        <v>160</v>
      </c>
    </row>
    <row r="405" s="15" customFormat="1">
      <c r="A405" s="15"/>
      <c r="B405" s="266"/>
      <c r="C405" s="267"/>
      <c r="D405" s="246" t="s">
        <v>169</v>
      </c>
      <c r="E405" s="268" t="s">
        <v>1</v>
      </c>
      <c r="F405" s="269" t="s">
        <v>171</v>
      </c>
      <c r="G405" s="267"/>
      <c r="H405" s="270">
        <v>339.92700000000002</v>
      </c>
      <c r="I405" s="271"/>
      <c r="J405" s="267"/>
      <c r="K405" s="267"/>
      <c r="L405" s="272"/>
      <c r="M405" s="273"/>
      <c r="N405" s="274"/>
      <c r="O405" s="274"/>
      <c r="P405" s="274"/>
      <c r="Q405" s="274"/>
      <c r="R405" s="274"/>
      <c r="S405" s="274"/>
      <c r="T405" s="27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6" t="s">
        <v>169</v>
      </c>
      <c r="AU405" s="276" t="s">
        <v>93</v>
      </c>
      <c r="AV405" s="15" t="s">
        <v>167</v>
      </c>
      <c r="AW405" s="15" t="s">
        <v>38</v>
      </c>
      <c r="AX405" s="15" t="s">
        <v>91</v>
      </c>
      <c r="AY405" s="276" t="s">
        <v>160</v>
      </c>
    </row>
    <row r="406" s="2" customFormat="1">
      <c r="A406" s="40"/>
      <c r="B406" s="41"/>
      <c r="C406" s="231" t="s">
        <v>632</v>
      </c>
      <c r="D406" s="231" t="s">
        <v>162</v>
      </c>
      <c r="E406" s="232" t="s">
        <v>633</v>
      </c>
      <c r="F406" s="233" t="s">
        <v>634</v>
      </c>
      <c r="G406" s="234" t="s">
        <v>182</v>
      </c>
      <c r="H406" s="235">
        <v>339.92700000000002</v>
      </c>
      <c r="I406" s="236"/>
      <c r="J406" s="237">
        <f>ROUND(I406*H406,2)</f>
        <v>0</v>
      </c>
      <c r="K406" s="233" t="s">
        <v>166</v>
      </c>
      <c r="L406" s="46"/>
      <c r="M406" s="238" t="s">
        <v>1</v>
      </c>
      <c r="N406" s="239" t="s">
        <v>48</v>
      </c>
      <c r="O406" s="93"/>
      <c r="P406" s="240">
        <f>O406*H406</f>
        <v>0</v>
      </c>
      <c r="Q406" s="240">
        <v>0</v>
      </c>
      <c r="R406" s="240">
        <f>Q406*H406</f>
        <v>0</v>
      </c>
      <c r="S406" s="240">
        <v>0</v>
      </c>
      <c r="T406" s="241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42" t="s">
        <v>167</v>
      </c>
      <c r="AT406" s="242" t="s">
        <v>162</v>
      </c>
      <c r="AU406" s="242" t="s">
        <v>93</v>
      </c>
      <c r="AY406" s="18" t="s">
        <v>160</v>
      </c>
      <c r="BE406" s="243">
        <f>IF(N406="základní",J406,0)</f>
        <v>0</v>
      </c>
      <c r="BF406" s="243">
        <f>IF(N406="snížená",J406,0)</f>
        <v>0</v>
      </c>
      <c r="BG406" s="243">
        <f>IF(N406="zákl. přenesená",J406,0)</f>
        <v>0</v>
      </c>
      <c r="BH406" s="243">
        <f>IF(N406="sníž. přenesená",J406,0)</f>
        <v>0</v>
      </c>
      <c r="BI406" s="243">
        <f>IF(N406="nulová",J406,0)</f>
        <v>0</v>
      </c>
      <c r="BJ406" s="18" t="s">
        <v>91</v>
      </c>
      <c r="BK406" s="243">
        <f>ROUND(I406*H406,2)</f>
        <v>0</v>
      </c>
      <c r="BL406" s="18" t="s">
        <v>167</v>
      </c>
      <c r="BM406" s="242" t="s">
        <v>635</v>
      </c>
    </row>
    <row r="407" s="13" customFormat="1">
      <c r="A407" s="13"/>
      <c r="B407" s="244"/>
      <c r="C407" s="245"/>
      <c r="D407" s="246" t="s">
        <v>169</v>
      </c>
      <c r="E407" s="247" t="s">
        <v>1</v>
      </c>
      <c r="F407" s="248" t="s">
        <v>391</v>
      </c>
      <c r="G407" s="245"/>
      <c r="H407" s="247" t="s">
        <v>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169</v>
      </c>
      <c r="AU407" s="254" t="s">
        <v>93</v>
      </c>
      <c r="AV407" s="13" t="s">
        <v>91</v>
      </c>
      <c r="AW407" s="13" t="s">
        <v>38</v>
      </c>
      <c r="AX407" s="13" t="s">
        <v>83</v>
      </c>
      <c r="AY407" s="254" t="s">
        <v>160</v>
      </c>
    </row>
    <row r="408" s="14" customFormat="1">
      <c r="A408" s="14"/>
      <c r="B408" s="255"/>
      <c r="C408" s="256"/>
      <c r="D408" s="246" t="s">
        <v>169</v>
      </c>
      <c r="E408" s="257" t="s">
        <v>1</v>
      </c>
      <c r="F408" s="258" t="s">
        <v>392</v>
      </c>
      <c r="G408" s="256"/>
      <c r="H408" s="259">
        <v>18.327999999999999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5" t="s">
        <v>169</v>
      </c>
      <c r="AU408" s="265" t="s">
        <v>93</v>
      </c>
      <c r="AV408" s="14" t="s">
        <v>93</v>
      </c>
      <c r="AW408" s="14" t="s">
        <v>38</v>
      </c>
      <c r="AX408" s="14" t="s">
        <v>83</v>
      </c>
      <c r="AY408" s="265" t="s">
        <v>160</v>
      </c>
    </row>
    <row r="409" s="14" customFormat="1">
      <c r="A409" s="14"/>
      <c r="B409" s="255"/>
      <c r="C409" s="256"/>
      <c r="D409" s="246" t="s">
        <v>169</v>
      </c>
      <c r="E409" s="257" t="s">
        <v>1</v>
      </c>
      <c r="F409" s="258" t="s">
        <v>393</v>
      </c>
      <c r="G409" s="256"/>
      <c r="H409" s="259">
        <v>18.079999999999998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5" t="s">
        <v>169</v>
      </c>
      <c r="AU409" s="265" t="s">
        <v>93</v>
      </c>
      <c r="AV409" s="14" t="s">
        <v>93</v>
      </c>
      <c r="AW409" s="14" t="s">
        <v>38</v>
      </c>
      <c r="AX409" s="14" t="s">
        <v>83</v>
      </c>
      <c r="AY409" s="265" t="s">
        <v>160</v>
      </c>
    </row>
    <row r="410" s="14" customFormat="1">
      <c r="A410" s="14"/>
      <c r="B410" s="255"/>
      <c r="C410" s="256"/>
      <c r="D410" s="246" t="s">
        <v>169</v>
      </c>
      <c r="E410" s="257" t="s">
        <v>1</v>
      </c>
      <c r="F410" s="258" t="s">
        <v>631</v>
      </c>
      <c r="G410" s="256"/>
      <c r="H410" s="259">
        <v>205.99199999999999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5" t="s">
        <v>169</v>
      </c>
      <c r="AU410" s="265" t="s">
        <v>93</v>
      </c>
      <c r="AV410" s="14" t="s">
        <v>93</v>
      </c>
      <c r="AW410" s="14" t="s">
        <v>38</v>
      </c>
      <c r="AX410" s="14" t="s">
        <v>83</v>
      </c>
      <c r="AY410" s="265" t="s">
        <v>160</v>
      </c>
    </row>
    <row r="411" s="14" customFormat="1">
      <c r="A411" s="14"/>
      <c r="B411" s="255"/>
      <c r="C411" s="256"/>
      <c r="D411" s="246" t="s">
        <v>169</v>
      </c>
      <c r="E411" s="257" t="s">
        <v>1</v>
      </c>
      <c r="F411" s="258" t="s">
        <v>395</v>
      </c>
      <c r="G411" s="256"/>
      <c r="H411" s="259">
        <v>14.574999999999999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5" t="s">
        <v>169</v>
      </c>
      <c r="AU411" s="265" t="s">
        <v>93</v>
      </c>
      <c r="AV411" s="14" t="s">
        <v>93</v>
      </c>
      <c r="AW411" s="14" t="s">
        <v>38</v>
      </c>
      <c r="AX411" s="14" t="s">
        <v>83</v>
      </c>
      <c r="AY411" s="265" t="s">
        <v>160</v>
      </c>
    </row>
    <row r="412" s="14" customFormat="1">
      <c r="A412" s="14"/>
      <c r="B412" s="255"/>
      <c r="C412" s="256"/>
      <c r="D412" s="246" t="s">
        <v>169</v>
      </c>
      <c r="E412" s="257" t="s">
        <v>1</v>
      </c>
      <c r="F412" s="258" t="s">
        <v>396</v>
      </c>
      <c r="G412" s="256"/>
      <c r="H412" s="259">
        <v>40.979999999999997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5" t="s">
        <v>169</v>
      </c>
      <c r="AU412" s="265" t="s">
        <v>93</v>
      </c>
      <c r="AV412" s="14" t="s">
        <v>93</v>
      </c>
      <c r="AW412" s="14" t="s">
        <v>38</v>
      </c>
      <c r="AX412" s="14" t="s">
        <v>83</v>
      </c>
      <c r="AY412" s="265" t="s">
        <v>160</v>
      </c>
    </row>
    <row r="413" s="14" customFormat="1">
      <c r="A413" s="14"/>
      <c r="B413" s="255"/>
      <c r="C413" s="256"/>
      <c r="D413" s="246" t="s">
        <v>169</v>
      </c>
      <c r="E413" s="257" t="s">
        <v>1</v>
      </c>
      <c r="F413" s="258" t="s">
        <v>397</v>
      </c>
      <c r="G413" s="256"/>
      <c r="H413" s="259">
        <v>41.972000000000001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5" t="s">
        <v>169</v>
      </c>
      <c r="AU413" s="265" t="s">
        <v>93</v>
      </c>
      <c r="AV413" s="14" t="s">
        <v>93</v>
      </c>
      <c r="AW413" s="14" t="s">
        <v>38</v>
      </c>
      <c r="AX413" s="14" t="s">
        <v>83</v>
      </c>
      <c r="AY413" s="265" t="s">
        <v>160</v>
      </c>
    </row>
    <row r="414" s="15" customFormat="1">
      <c r="A414" s="15"/>
      <c r="B414" s="266"/>
      <c r="C414" s="267"/>
      <c r="D414" s="246" t="s">
        <v>169</v>
      </c>
      <c r="E414" s="268" t="s">
        <v>1</v>
      </c>
      <c r="F414" s="269" t="s">
        <v>171</v>
      </c>
      <c r="G414" s="267"/>
      <c r="H414" s="270">
        <v>339.92700000000002</v>
      </c>
      <c r="I414" s="271"/>
      <c r="J414" s="267"/>
      <c r="K414" s="267"/>
      <c r="L414" s="272"/>
      <c r="M414" s="273"/>
      <c r="N414" s="274"/>
      <c r="O414" s="274"/>
      <c r="P414" s="274"/>
      <c r="Q414" s="274"/>
      <c r="R414" s="274"/>
      <c r="S414" s="274"/>
      <c r="T414" s="27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6" t="s">
        <v>169</v>
      </c>
      <c r="AU414" s="276" t="s">
        <v>93</v>
      </c>
      <c r="AV414" s="15" t="s">
        <v>167</v>
      </c>
      <c r="AW414" s="15" t="s">
        <v>38</v>
      </c>
      <c r="AX414" s="15" t="s">
        <v>91</v>
      </c>
      <c r="AY414" s="276" t="s">
        <v>160</v>
      </c>
    </row>
    <row r="415" s="2" customFormat="1" ht="33" customHeight="1">
      <c r="A415" s="40"/>
      <c r="B415" s="41"/>
      <c r="C415" s="231" t="s">
        <v>636</v>
      </c>
      <c r="D415" s="231" t="s">
        <v>162</v>
      </c>
      <c r="E415" s="232" t="s">
        <v>637</v>
      </c>
      <c r="F415" s="233" t="s">
        <v>638</v>
      </c>
      <c r="G415" s="234" t="s">
        <v>182</v>
      </c>
      <c r="H415" s="235">
        <v>641.30700000000002</v>
      </c>
      <c r="I415" s="236"/>
      <c r="J415" s="237">
        <f>ROUND(I415*H415,2)</f>
        <v>0</v>
      </c>
      <c r="K415" s="233" t="s">
        <v>166</v>
      </c>
      <c r="L415" s="46"/>
      <c r="M415" s="238" t="s">
        <v>1</v>
      </c>
      <c r="N415" s="239" t="s">
        <v>48</v>
      </c>
      <c r="O415" s="93"/>
      <c r="P415" s="240">
        <f>O415*H415</f>
        <v>0</v>
      </c>
      <c r="Q415" s="240">
        <v>0</v>
      </c>
      <c r="R415" s="240">
        <f>Q415*H415</f>
        <v>0</v>
      </c>
      <c r="S415" s="240">
        <v>0</v>
      </c>
      <c r="T415" s="241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42" t="s">
        <v>167</v>
      </c>
      <c r="AT415" s="242" t="s">
        <v>162</v>
      </c>
      <c r="AU415" s="242" t="s">
        <v>93</v>
      </c>
      <c r="AY415" s="18" t="s">
        <v>160</v>
      </c>
      <c r="BE415" s="243">
        <f>IF(N415="základní",J415,0)</f>
        <v>0</v>
      </c>
      <c r="BF415" s="243">
        <f>IF(N415="snížená",J415,0)</f>
        <v>0</v>
      </c>
      <c r="BG415" s="243">
        <f>IF(N415="zákl. přenesená",J415,0)</f>
        <v>0</v>
      </c>
      <c r="BH415" s="243">
        <f>IF(N415="sníž. přenesená",J415,0)</f>
        <v>0</v>
      </c>
      <c r="BI415" s="243">
        <f>IF(N415="nulová",J415,0)</f>
        <v>0</v>
      </c>
      <c r="BJ415" s="18" t="s">
        <v>91</v>
      </c>
      <c r="BK415" s="243">
        <f>ROUND(I415*H415,2)</f>
        <v>0</v>
      </c>
      <c r="BL415" s="18" t="s">
        <v>167</v>
      </c>
      <c r="BM415" s="242" t="s">
        <v>639</v>
      </c>
    </row>
    <row r="416" s="13" customFormat="1">
      <c r="A416" s="13"/>
      <c r="B416" s="244"/>
      <c r="C416" s="245"/>
      <c r="D416" s="246" t="s">
        <v>169</v>
      </c>
      <c r="E416" s="247" t="s">
        <v>1</v>
      </c>
      <c r="F416" s="248" t="s">
        <v>391</v>
      </c>
      <c r="G416" s="245"/>
      <c r="H416" s="247" t="s">
        <v>1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169</v>
      </c>
      <c r="AU416" s="254" t="s">
        <v>93</v>
      </c>
      <c r="AV416" s="13" t="s">
        <v>91</v>
      </c>
      <c r="AW416" s="13" t="s">
        <v>38</v>
      </c>
      <c r="AX416" s="13" t="s">
        <v>83</v>
      </c>
      <c r="AY416" s="254" t="s">
        <v>160</v>
      </c>
    </row>
    <row r="417" s="14" customFormat="1">
      <c r="A417" s="14"/>
      <c r="B417" s="255"/>
      <c r="C417" s="256"/>
      <c r="D417" s="246" t="s">
        <v>169</v>
      </c>
      <c r="E417" s="257" t="s">
        <v>1</v>
      </c>
      <c r="F417" s="258" t="s">
        <v>410</v>
      </c>
      <c r="G417" s="256"/>
      <c r="H417" s="259">
        <v>41.238</v>
      </c>
      <c r="I417" s="260"/>
      <c r="J417" s="256"/>
      <c r="K417" s="256"/>
      <c r="L417" s="261"/>
      <c r="M417" s="262"/>
      <c r="N417" s="263"/>
      <c r="O417" s="263"/>
      <c r="P417" s="263"/>
      <c r="Q417" s="263"/>
      <c r="R417" s="263"/>
      <c r="S417" s="263"/>
      <c r="T417" s="26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5" t="s">
        <v>169</v>
      </c>
      <c r="AU417" s="265" t="s">
        <v>93</v>
      </c>
      <c r="AV417" s="14" t="s">
        <v>93</v>
      </c>
      <c r="AW417" s="14" t="s">
        <v>38</v>
      </c>
      <c r="AX417" s="14" t="s">
        <v>83</v>
      </c>
      <c r="AY417" s="265" t="s">
        <v>160</v>
      </c>
    </row>
    <row r="418" s="14" customFormat="1">
      <c r="A418" s="14"/>
      <c r="B418" s="255"/>
      <c r="C418" s="256"/>
      <c r="D418" s="246" t="s">
        <v>169</v>
      </c>
      <c r="E418" s="257" t="s">
        <v>1</v>
      </c>
      <c r="F418" s="258" t="s">
        <v>411</v>
      </c>
      <c r="G418" s="256"/>
      <c r="H418" s="259">
        <v>40.68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5" t="s">
        <v>169</v>
      </c>
      <c r="AU418" s="265" t="s">
        <v>93</v>
      </c>
      <c r="AV418" s="14" t="s">
        <v>93</v>
      </c>
      <c r="AW418" s="14" t="s">
        <v>38</v>
      </c>
      <c r="AX418" s="14" t="s">
        <v>83</v>
      </c>
      <c r="AY418" s="265" t="s">
        <v>160</v>
      </c>
    </row>
    <row r="419" s="14" customFormat="1">
      <c r="A419" s="14"/>
      <c r="B419" s="255"/>
      <c r="C419" s="256"/>
      <c r="D419" s="246" t="s">
        <v>169</v>
      </c>
      <c r="E419" s="257" t="s">
        <v>1</v>
      </c>
      <c r="F419" s="258" t="s">
        <v>412</v>
      </c>
      <c r="G419" s="256"/>
      <c r="H419" s="259">
        <v>377.65199999999999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5" t="s">
        <v>169</v>
      </c>
      <c r="AU419" s="265" t="s">
        <v>93</v>
      </c>
      <c r="AV419" s="14" t="s">
        <v>93</v>
      </c>
      <c r="AW419" s="14" t="s">
        <v>38</v>
      </c>
      <c r="AX419" s="14" t="s">
        <v>83</v>
      </c>
      <c r="AY419" s="265" t="s">
        <v>160</v>
      </c>
    </row>
    <row r="420" s="14" customFormat="1">
      <c r="A420" s="14"/>
      <c r="B420" s="255"/>
      <c r="C420" s="256"/>
      <c r="D420" s="246" t="s">
        <v>169</v>
      </c>
      <c r="E420" s="257" t="s">
        <v>1</v>
      </c>
      <c r="F420" s="258" t="s">
        <v>413</v>
      </c>
      <c r="G420" s="256"/>
      <c r="H420" s="259">
        <v>27.824999999999999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5" t="s">
        <v>169</v>
      </c>
      <c r="AU420" s="265" t="s">
        <v>93</v>
      </c>
      <c r="AV420" s="14" t="s">
        <v>93</v>
      </c>
      <c r="AW420" s="14" t="s">
        <v>38</v>
      </c>
      <c r="AX420" s="14" t="s">
        <v>83</v>
      </c>
      <c r="AY420" s="265" t="s">
        <v>160</v>
      </c>
    </row>
    <row r="421" s="14" customFormat="1">
      <c r="A421" s="14"/>
      <c r="B421" s="255"/>
      <c r="C421" s="256"/>
      <c r="D421" s="246" t="s">
        <v>169</v>
      </c>
      <c r="E421" s="257" t="s">
        <v>1</v>
      </c>
      <c r="F421" s="258" t="s">
        <v>414</v>
      </c>
      <c r="G421" s="256"/>
      <c r="H421" s="259">
        <v>81.959999999999994</v>
      </c>
      <c r="I421" s="260"/>
      <c r="J421" s="256"/>
      <c r="K421" s="256"/>
      <c r="L421" s="261"/>
      <c r="M421" s="262"/>
      <c r="N421" s="263"/>
      <c r="O421" s="263"/>
      <c r="P421" s="263"/>
      <c r="Q421" s="263"/>
      <c r="R421" s="263"/>
      <c r="S421" s="263"/>
      <c r="T421" s="26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5" t="s">
        <v>169</v>
      </c>
      <c r="AU421" s="265" t="s">
        <v>93</v>
      </c>
      <c r="AV421" s="14" t="s">
        <v>93</v>
      </c>
      <c r="AW421" s="14" t="s">
        <v>38</v>
      </c>
      <c r="AX421" s="14" t="s">
        <v>83</v>
      </c>
      <c r="AY421" s="265" t="s">
        <v>160</v>
      </c>
    </row>
    <row r="422" s="14" customFormat="1">
      <c r="A422" s="14"/>
      <c r="B422" s="255"/>
      <c r="C422" s="256"/>
      <c r="D422" s="246" t="s">
        <v>169</v>
      </c>
      <c r="E422" s="257" t="s">
        <v>1</v>
      </c>
      <c r="F422" s="258" t="s">
        <v>415</v>
      </c>
      <c r="G422" s="256"/>
      <c r="H422" s="259">
        <v>71.951999999999998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5" t="s">
        <v>169</v>
      </c>
      <c r="AU422" s="265" t="s">
        <v>93</v>
      </c>
      <c r="AV422" s="14" t="s">
        <v>93</v>
      </c>
      <c r="AW422" s="14" t="s">
        <v>38</v>
      </c>
      <c r="AX422" s="14" t="s">
        <v>83</v>
      </c>
      <c r="AY422" s="265" t="s">
        <v>160</v>
      </c>
    </row>
    <row r="423" s="15" customFormat="1">
      <c r="A423" s="15"/>
      <c r="B423" s="266"/>
      <c r="C423" s="267"/>
      <c r="D423" s="246" t="s">
        <v>169</v>
      </c>
      <c r="E423" s="268" t="s">
        <v>1</v>
      </c>
      <c r="F423" s="269" t="s">
        <v>171</v>
      </c>
      <c r="G423" s="267"/>
      <c r="H423" s="270">
        <v>641.30700000000002</v>
      </c>
      <c r="I423" s="271"/>
      <c r="J423" s="267"/>
      <c r="K423" s="267"/>
      <c r="L423" s="272"/>
      <c r="M423" s="273"/>
      <c r="N423" s="274"/>
      <c r="O423" s="274"/>
      <c r="P423" s="274"/>
      <c r="Q423" s="274"/>
      <c r="R423" s="274"/>
      <c r="S423" s="274"/>
      <c r="T423" s="27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6" t="s">
        <v>169</v>
      </c>
      <c r="AU423" s="276" t="s">
        <v>93</v>
      </c>
      <c r="AV423" s="15" t="s">
        <v>167</v>
      </c>
      <c r="AW423" s="15" t="s">
        <v>38</v>
      </c>
      <c r="AX423" s="15" t="s">
        <v>91</v>
      </c>
      <c r="AY423" s="276" t="s">
        <v>160</v>
      </c>
    </row>
    <row r="424" s="2" customFormat="1">
      <c r="A424" s="40"/>
      <c r="B424" s="41"/>
      <c r="C424" s="231" t="s">
        <v>640</v>
      </c>
      <c r="D424" s="231" t="s">
        <v>162</v>
      </c>
      <c r="E424" s="232" t="s">
        <v>641</v>
      </c>
      <c r="F424" s="233" t="s">
        <v>642</v>
      </c>
      <c r="G424" s="234" t="s">
        <v>182</v>
      </c>
      <c r="H424" s="235">
        <v>641.30700000000002</v>
      </c>
      <c r="I424" s="236"/>
      <c r="J424" s="237">
        <f>ROUND(I424*H424,2)</f>
        <v>0</v>
      </c>
      <c r="K424" s="233" t="s">
        <v>166</v>
      </c>
      <c r="L424" s="46"/>
      <c r="M424" s="238" t="s">
        <v>1</v>
      </c>
      <c r="N424" s="239" t="s">
        <v>48</v>
      </c>
      <c r="O424" s="93"/>
      <c r="P424" s="240">
        <f>O424*H424</f>
        <v>0</v>
      </c>
      <c r="Q424" s="240">
        <v>0</v>
      </c>
      <c r="R424" s="240">
        <f>Q424*H424</f>
        <v>0</v>
      </c>
      <c r="S424" s="240">
        <v>0</v>
      </c>
      <c r="T424" s="241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42" t="s">
        <v>167</v>
      </c>
      <c r="AT424" s="242" t="s">
        <v>162</v>
      </c>
      <c r="AU424" s="242" t="s">
        <v>93</v>
      </c>
      <c r="AY424" s="18" t="s">
        <v>160</v>
      </c>
      <c r="BE424" s="243">
        <f>IF(N424="základní",J424,0)</f>
        <v>0</v>
      </c>
      <c r="BF424" s="243">
        <f>IF(N424="snížená",J424,0)</f>
        <v>0</v>
      </c>
      <c r="BG424" s="243">
        <f>IF(N424="zákl. přenesená",J424,0)</f>
        <v>0</v>
      </c>
      <c r="BH424" s="243">
        <f>IF(N424="sníž. přenesená",J424,0)</f>
        <v>0</v>
      </c>
      <c r="BI424" s="243">
        <f>IF(N424="nulová",J424,0)</f>
        <v>0</v>
      </c>
      <c r="BJ424" s="18" t="s">
        <v>91</v>
      </c>
      <c r="BK424" s="243">
        <f>ROUND(I424*H424,2)</f>
        <v>0</v>
      </c>
      <c r="BL424" s="18" t="s">
        <v>167</v>
      </c>
      <c r="BM424" s="242" t="s">
        <v>643</v>
      </c>
    </row>
    <row r="425" s="13" customFormat="1">
      <c r="A425" s="13"/>
      <c r="B425" s="244"/>
      <c r="C425" s="245"/>
      <c r="D425" s="246" t="s">
        <v>169</v>
      </c>
      <c r="E425" s="247" t="s">
        <v>1</v>
      </c>
      <c r="F425" s="248" t="s">
        <v>391</v>
      </c>
      <c r="G425" s="245"/>
      <c r="H425" s="247" t="s">
        <v>1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169</v>
      </c>
      <c r="AU425" s="254" t="s">
        <v>93</v>
      </c>
      <c r="AV425" s="13" t="s">
        <v>91</v>
      </c>
      <c r="AW425" s="13" t="s">
        <v>38</v>
      </c>
      <c r="AX425" s="13" t="s">
        <v>83</v>
      </c>
      <c r="AY425" s="254" t="s">
        <v>160</v>
      </c>
    </row>
    <row r="426" s="14" customFormat="1">
      <c r="A426" s="14"/>
      <c r="B426" s="255"/>
      <c r="C426" s="256"/>
      <c r="D426" s="246" t="s">
        <v>169</v>
      </c>
      <c r="E426" s="257" t="s">
        <v>1</v>
      </c>
      <c r="F426" s="258" t="s">
        <v>410</v>
      </c>
      <c r="G426" s="256"/>
      <c r="H426" s="259">
        <v>41.238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5" t="s">
        <v>169</v>
      </c>
      <c r="AU426" s="265" t="s">
        <v>93</v>
      </c>
      <c r="AV426" s="14" t="s">
        <v>93</v>
      </c>
      <c r="AW426" s="14" t="s">
        <v>38</v>
      </c>
      <c r="AX426" s="14" t="s">
        <v>83</v>
      </c>
      <c r="AY426" s="265" t="s">
        <v>160</v>
      </c>
    </row>
    <row r="427" s="14" customFormat="1">
      <c r="A427" s="14"/>
      <c r="B427" s="255"/>
      <c r="C427" s="256"/>
      <c r="D427" s="246" t="s">
        <v>169</v>
      </c>
      <c r="E427" s="257" t="s">
        <v>1</v>
      </c>
      <c r="F427" s="258" t="s">
        <v>411</v>
      </c>
      <c r="G427" s="256"/>
      <c r="H427" s="259">
        <v>40.68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5" t="s">
        <v>169</v>
      </c>
      <c r="AU427" s="265" t="s">
        <v>93</v>
      </c>
      <c r="AV427" s="14" t="s">
        <v>93</v>
      </c>
      <c r="AW427" s="14" t="s">
        <v>38</v>
      </c>
      <c r="AX427" s="14" t="s">
        <v>83</v>
      </c>
      <c r="AY427" s="265" t="s">
        <v>160</v>
      </c>
    </row>
    <row r="428" s="14" customFormat="1">
      <c r="A428" s="14"/>
      <c r="B428" s="255"/>
      <c r="C428" s="256"/>
      <c r="D428" s="246" t="s">
        <v>169</v>
      </c>
      <c r="E428" s="257" t="s">
        <v>1</v>
      </c>
      <c r="F428" s="258" t="s">
        <v>412</v>
      </c>
      <c r="G428" s="256"/>
      <c r="H428" s="259">
        <v>377.65199999999999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5" t="s">
        <v>169</v>
      </c>
      <c r="AU428" s="265" t="s">
        <v>93</v>
      </c>
      <c r="AV428" s="14" t="s">
        <v>93</v>
      </c>
      <c r="AW428" s="14" t="s">
        <v>38</v>
      </c>
      <c r="AX428" s="14" t="s">
        <v>83</v>
      </c>
      <c r="AY428" s="265" t="s">
        <v>160</v>
      </c>
    </row>
    <row r="429" s="14" customFormat="1">
      <c r="A429" s="14"/>
      <c r="B429" s="255"/>
      <c r="C429" s="256"/>
      <c r="D429" s="246" t="s">
        <v>169</v>
      </c>
      <c r="E429" s="257" t="s">
        <v>1</v>
      </c>
      <c r="F429" s="258" t="s">
        <v>413</v>
      </c>
      <c r="G429" s="256"/>
      <c r="H429" s="259">
        <v>27.824999999999999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5" t="s">
        <v>169</v>
      </c>
      <c r="AU429" s="265" t="s">
        <v>93</v>
      </c>
      <c r="AV429" s="14" t="s">
        <v>93</v>
      </c>
      <c r="AW429" s="14" t="s">
        <v>38</v>
      </c>
      <c r="AX429" s="14" t="s">
        <v>83</v>
      </c>
      <c r="AY429" s="265" t="s">
        <v>160</v>
      </c>
    </row>
    <row r="430" s="14" customFormat="1">
      <c r="A430" s="14"/>
      <c r="B430" s="255"/>
      <c r="C430" s="256"/>
      <c r="D430" s="246" t="s">
        <v>169</v>
      </c>
      <c r="E430" s="257" t="s">
        <v>1</v>
      </c>
      <c r="F430" s="258" t="s">
        <v>414</v>
      </c>
      <c r="G430" s="256"/>
      <c r="H430" s="259">
        <v>81.959999999999994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5" t="s">
        <v>169</v>
      </c>
      <c r="AU430" s="265" t="s">
        <v>93</v>
      </c>
      <c r="AV430" s="14" t="s">
        <v>93</v>
      </c>
      <c r="AW430" s="14" t="s">
        <v>38</v>
      </c>
      <c r="AX430" s="14" t="s">
        <v>83</v>
      </c>
      <c r="AY430" s="265" t="s">
        <v>160</v>
      </c>
    </row>
    <row r="431" s="14" customFormat="1">
      <c r="A431" s="14"/>
      <c r="B431" s="255"/>
      <c r="C431" s="256"/>
      <c r="D431" s="246" t="s">
        <v>169</v>
      </c>
      <c r="E431" s="257" t="s">
        <v>1</v>
      </c>
      <c r="F431" s="258" t="s">
        <v>415</v>
      </c>
      <c r="G431" s="256"/>
      <c r="H431" s="259">
        <v>71.951999999999998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5" t="s">
        <v>169</v>
      </c>
      <c r="AU431" s="265" t="s">
        <v>93</v>
      </c>
      <c r="AV431" s="14" t="s">
        <v>93</v>
      </c>
      <c r="AW431" s="14" t="s">
        <v>38</v>
      </c>
      <c r="AX431" s="14" t="s">
        <v>83</v>
      </c>
      <c r="AY431" s="265" t="s">
        <v>160</v>
      </c>
    </row>
    <row r="432" s="15" customFormat="1">
      <c r="A432" s="15"/>
      <c r="B432" s="266"/>
      <c r="C432" s="267"/>
      <c r="D432" s="246" t="s">
        <v>169</v>
      </c>
      <c r="E432" s="268" t="s">
        <v>1</v>
      </c>
      <c r="F432" s="269" t="s">
        <v>171</v>
      </c>
      <c r="G432" s="267"/>
      <c r="H432" s="270">
        <v>641.30700000000002</v>
      </c>
      <c r="I432" s="271"/>
      <c r="J432" s="267"/>
      <c r="K432" s="267"/>
      <c r="L432" s="272"/>
      <c r="M432" s="273"/>
      <c r="N432" s="274"/>
      <c r="O432" s="274"/>
      <c r="P432" s="274"/>
      <c r="Q432" s="274"/>
      <c r="R432" s="274"/>
      <c r="S432" s="274"/>
      <c r="T432" s="27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6" t="s">
        <v>169</v>
      </c>
      <c r="AU432" s="276" t="s">
        <v>93</v>
      </c>
      <c r="AV432" s="15" t="s">
        <v>167</v>
      </c>
      <c r="AW432" s="15" t="s">
        <v>38</v>
      </c>
      <c r="AX432" s="15" t="s">
        <v>91</v>
      </c>
      <c r="AY432" s="276" t="s">
        <v>160</v>
      </c>
    </row>
    <row r="433" s="2" customFormat="1" ht="21.75" customHeight="1">
      <c r="A433" s="40"/>
      <c r="B433" s="41"/>
      <c r="C433" s="231" t="s">
        <v>644</v>
      </c>
      <c r="D433" s="231" t="s">
        <v>162</v>
      </c>
      <c r="E433" s="232" t="s">
        <v>645</v>
      </c>
      <c r="F433" s="233" t="s">
        <v>646</v>
      </c>
      <c r="G433" s="234" t="s">
        <v>182</v>
      </c>
      <c r="H433" s="235">
        <v>942.68700000000001</v>
      </c>
      <c r="I433" s="236"/>
      <c r="J433" s="237">
        <f>ROUND(I433*H433,2)</f>
        <v>0</v>
      </c>
      <c r="K433" s="233" t="s">
        <v>166</v>
      </c>
      <c r="L433" s="46"/>
      <c r="M433" s="238" t="s">
        <v>1</v>
      </c>
      <c r="N433" s="239" t="s">
        <v>48</v>
      </c>
      <c r="O433" s="93"/>
      <c r="P433" s="240">
        <f>O433*H433</f>
        <v>0</v>
      </c>
      <c r="Q433" s="240">
        <v>0</v>
      </c>
      <c r="R433" s="240">
        <f>Q433*H433</f>
        <v>0</v>
      </c>
      <c r="S433" s="240">
        <v>0</v>
      </c>
      <c r="T433" s="241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42" t="s">
        <v>167</v>
      </c>
      <c r="AT433" s="242" t="s">
        <v>162</v>
      </c>
      <c r="AU433" s="242" t="s">
        <v>93</v>
      </c>
      <c r="AY433" s="18" t="s">
        <v>160</v>
      </c>
      <c r="BE433" s="243">
        <f>IF(N433="základní",J433,0)</f>
        <v>0</v>
      </c>
      <c r="BF433" s="243">
        <f>IF(N433="snížená",J433,0)</f>
        <v>0</v>
      </c>
      <c r="BG433" s="243">
        <f>IF(N433="zákl. přenesená",J433,0)</f>
        <v>0</v>
      </c>
      <c r="BH433" s="243">
        <f>IF(N433="sníž. přenesená",J433,0)</f>
        <v>0</v>
      </c>
      <c r="BI433" s="243">
        <f>IF(N433="nulová",J433,0)</f>
        <v>0</v>
      </c>
      <c r="BJ433" s="18" t="s">
        <v>91</v>
      </c>
      <c r="BK433" s="243">
        <f>ROUND(I433*H433,2)</f>
        <v>0</v>
      </c>
      <c r="BL433" s="18" t="s">
        <v>167</v>
      </c>
      <c r="BM433" s="242" t="s">
        <v>647</v>
      </c>
    </row>
    <row r="434" s="13" customFormat="1">
      <c r="A434" s="13"/>
      <c r="B434" s="244"/>
      <c r="C434" s="245"/>
      <c r="D434" s="246" t="s">
        <v>169</v>
      </c>
      <c r="E434" s="247" t="s">
        <v>1</v>
      </c>
      <c r="F434" s="248" t="s">
        <v>391</v>
      </c>
      <c r="G434" s="245"/>
      <c r="H434" s="247" t="s">
        <v>1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4" t="s">
        <v>169</v>
      </c>
      <c r="AU434" s="254" t="s">
        <v>93</v>
      </c>
      <c r="AV434" s="13" t="s">
        <v>91</v>
      </c>
      <c r="AW434" s="13" t="s">
        <v>38</v>
      </c>
      <c r="AX434" s="13" t="s">
        <v>83</v>
      </c>
      <c r="AY434" s="254" t="s">
        <v>160</v>
      </c>
    </row>
    <row r="435" s="14" customFormat="1">
      <c r="A435" s="14"/>
      <c r="B435" s="255"/>
      <c r="C435" s="256"/>
      <c r="D435" s="246" t="s">
        <v>169</v>
      </c>
      <c r="E435" s="257" t="s">
        <v>1</v>
      </c>
      <c r="F435" s="258" t="s">
        <v>401</v>
      </c>
      <c r="G435" s="256"/>
      <c r="H435" s="259">
        <v>64.147999999999996</v>
      </c>
      <c r="I435" s="260"/>
      <c r="J435" s="256"/>
      <c r="K435" s="256"/>
      <c r="L435" s="261"/>
      <c r="M435" s="262"/>
      <c r="N435" s="263"/>
      <c r="O435" s="263"/>
      <c r="P435" s="263"/>
      <c r="Q435" s="263"/>
      <c r="R435" s="263"/>
      <c r="S435" s="263"/>
      <c r="T435" s="26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5" t="s">
        <v>169</v>
      </c>
      <c r="AU435" s="265" t="s">
        <v>93</v>
      </c>
      <c r="AV435" s="14" t="s">
        <v>93</v>
      </c>
      <c r="AW435" s="14" t="s">
        <v>38</v>
      </c>
      <c r="AX435" s="14" t="s">
        <v>83</v>
      </c>
      <c r="AY435" s="265" t="s">
        <v>160</v>
      </c>
    </row>
    <row r="436" s="14" customFormat="1">
      <c r="A436" s="14"/>
      <c r="B436" s="255"/>
      <c r="C436" s="256"/>
      <c r="D436" s="246" t="s">
        <v>169</v>
      </c>
      <c r="E436" s="257" t="s">
        <v>1</v>
      </c>
      <c r="F436" s="258" t="s">
        <v>402</v>
      </c>
      <c r="G436" s="256"/>
      <c r="H436" s="259">
        <v>63.280000000000001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5" t="s">
        <v>169</v>
      </c>
      <c r="AU436" s="265" t="s">
        <v>93</v>
      </c>
      <c r="AV436" s="14" t="s">
        <v>93</v>
      </c>
      <c r="AW436" s="14" t="s">
        <v>38</v>
      </c>
      <c r="AX436" s="14" t="s">
        <v>83</v>
      </c>
      <c r="AY436" s="265" t="s">
        <v>160</v>
      </c>
    </row>
    <row r="437" s="14" customFormat="1">
      <c r="A437" s="14"/>
      <c r="B437" s="255"/>
      <c r="C437" s="256"/>
      <c r="D437" s="246" t="s">
        <v>169</v>
      </c>
      <c r="E437" s="257" t="s">
        <v>1</v>
      </c>
      <c r="F437" s="258" t="s">
        <v>403</v>
      </c>
      <c r="G437" s="256"/>
      <c r="H437" s="259">
        <v>549.31200000000001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5" t="s">
        <v>169</v>
      </c>
      <c r="AU437" s="265" t="s">
        <v>93</v>
      </c>
      <c r="AV437" s="14" t="s">
        <v>93</v>
      </c>
      <c r="AW437" s="14" t="s">
        <v>38</v>
      </c>
      <c r="AX437" s="14" t="s">
        <v>83</v>
      </c>
      <c r="AY437" s="265" t="s">
        <v>160</v>
      </c>
    </row>
    <row r="438" s="14" customFormat="1">
      <c r="A438" s="14"/>
      <c r="B438" s="255"/>
      <c r="C438" s="256"/>
      <c r="D438" s="246" t="s">
        <v>169</v>
      </c>
      <c r="E438" s="257" t="s">
        <v>1</v>
      </c>
      <c r="F438" s="258" t="s">
        <v>404</v>
      </c>
      <c r="G438" s="256"/>
      <c r="H438" s="259">
        <v>41.075000000000003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5" t="s">
        <v>169</v>
      </c>
      <c r="AU438" s="265" t="s">
        <v>93</v>
      </c>
      <c r="AV438" s="14" t="s">
        <v>93</v>
      </c>
      <c r="AW438" s="14" t="s">
        <v>38</v>
      </c>
      <c r="AX438" s="14" t="s">
        <v>83</v>
      </c>
      <c r="AY438" s="265" t="s">
        <v>160</v>
      </c>
    </row>
    <row r="439" s="14" customFormat="1">
      <c r="A439" s="14"/>
      <c r="B439" s="255"/>
      <c r="C439" s="256"/>
      <c r="D439" s="246" t="s">
        <v>169</v>
      </c>
      <c r="E439" s="257" t="s">
        <v>1</v>
      </c>
      <c r="F439" s="258" t="s">
        <v>405</v>
      </c>
      <c r="G439" s="256"/>
      <c r="H439" s="259">
        <v>122.94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5" t="s">
        <v>169</v>
      </c>
      <c r="AU439" s="265" t="s">
        <v>93</v>
      </c>
      <c r="AV439" s="14" t="s">
        <v>93</v>
      </c>
      <c r="AW439" s="14" t="s">
        <v>38</v>
      </c>
      <c r="AX439" s="14" t="s">
        <v>83</v>
      </c>
      <c r="AY439" s="265" t="s">
        <v>160</v>
      </c>
    </row>
    <row r="440" s="14" customFormat="1">
      <c r="A440" s="14"/>
      <c r="B440" s="255"/>
      <c r="C440" s="256"/>
      <c r="D440" s="246" t="s">
        <v>169</v>
      </c>
      <c r="E440" s="257" t="s">
        <v>1</v>
      </c>
      <c r="F440" s="258" t="s">
        <v>406</v>
      </c>
      <c r="G440" s="256"/>
      <c r="H440" s="259">
        <v>101.932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5" t="s">
        <v>169</v>
      </c>
      <c r="AU440" s="265" t="s">
        <v>93</v>
      </c>
      <c r="AV440" s="14" t="s">
        <v>93</v>
      </c>
      <c r="AW440" s="14" t="s">
        <v>38</v>
      </c>
      <c r="AX440" s="14" t="s">
        <v>83</v>
      </c>
      <c r="AY440" s="265" t="s">
        <v>160</v>
      </c>
    </row>
    <row r="441" s="15" customFormat="1">
      <c r="A441" s="15"/>
      <c r="B441" s="266"/>
      <c r="C441" s="267"/>
      <c r="D441" s="246" t="s">
        <v>169</v>
      </c>
      <c r="E441" s="268" t="s">
        <v>1</v>
      </c>
      <c r="F441" s="269" t="s">
        <v>171</v>
      </c>
      <c r="G441" s="267"/>
      <c r="H441" s="270">
        <v>942.68700000000001</v>
      </c>
      <c r="I441" s="271"/>
      <c r="J441" s="267"/>
      <c r="K441" s="267"/>
      <c r="L441" s="272"/>
      <c r="M441" s="273"/>
      <c r="N441" s="274"/>
      <c r="O441" s="274"/>
      <c r="P441" s="274"/>
      <c r="Q441" s="274"/>
      <c r="R441" s="274"/>
      <c r="S441" s="274"/>
      <c r="T441" s="27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6" t="s">
        <v>169</v>
      </c>
      <c r="AU441" s="276" t="s">
        <v>93</v>
      </c>
      <c r="AV441" s="15" t="s">
        <v>167</v>
      </c>
      <c r="AW441" s="15" t="s">
        <v>38</v>
      </c>
      <c r="AX441" s="15" t="s">
        <v>91</v>
      </c>
      <c r="AY441" s="276" t="s">
        <v>160</v>
      </c>
    </row>
    <row r="442" s="2" customFormat="1" ht="33" customHeight="1">
      <c r="A442" s="40"/>
      <c r="B442" s="41"/>
      <c r="C442" s="231" t="s">
        <v>648</v>
      </c>
      <c r="D442" s="231" t="s">
        <v>162</v>
      </c>
      <c r="E442" s="232" t="s">
        <v>649</v>
      </c>
      <c r="F442" s="233" t="s">
        <v>650</v>
      </c>
      <c r="G442" s="234" t="s">
        <v>182</v>
      </c>
      <c r="H442" s="235">
        <v>942.68700000000001</v>
      </c>
      <c r="I442" s="236"/>
      <c r="J442" s="237">
        <f>ROUND(I442*H442,2)</f>
        <v>0</v>
      </c>
      <c r="K442" s="233" t="s">
        <v>166</v>
      </c>
      <c r="L442" s="46"/>
      <c r="M442" s="238" t="s">
        <v>1</v>
      </c>
      <c r="N442" s="239" t="s">
        <v>48</v>
      </c>
      <c r="O442" s="93"/>
      <c r="P442" s="240">
        <f>O442*H442</f>
        <v>0</v>
      </c>
      <c r="Q442" s="240">
        <v>0</v>
      </c>
      <c r="R442" s="240">
        <f>Q442*H442</f>
        <v>0</v>
      </c>
      <c r="S442" s="240">
        <v>0</v>
      </c>
      <c r="T442" s="241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42" t="s">
        <v>167</v>
      </c>
      <c r="AT442" s="242" t="s">
        <v>162</v>
      </c>
      <c r="AU442" s="242" t="s">
        <v>93</v>
      </c>
      <c r="AY442" s="18" t="s">
        <v>160</v>
      </c>
      <c r="BE442" s="243">
        <f>IF(N442="základní",J442,0)</f>
        <v>0</v>
      </c>
      <c r="BF442" s="243">
        <f>IF(N442="snížená",J442,0)</f>
        <v>0</v>
      </c>
      <c r="BG442" s="243">
        <f>IF(N442="zákl. přenesená",J442,0)</f>
        <v>0</v>
      </c>
      <c r="BH442" s="243">
        <f>IF(N442="sníž. přenesená",J442,0)</f>
        <v>0</v>
      </c>
      <c r="BI442" s="243">
        <f>IF(N442="nulová",J442,0)</f>
        <v>0</v>
      </c>
      <c r="BJ442" s="18" t="s">
        <v>91</v>
      </c>
      <c r="BK442" s="243">
        <f>ROUND(I442*H442,2)</f>
        <v>0</v>
      </c>
      <c r="BL442" s="18" t="s">
        <v>167</v>
      </c>
      <c r="BM442" s="242" t="s">
        <v>651</v>
      </c>
    </row>
    <row r="443" s="13" customFormat="1">
      <c r="A443" s="13"/>
      <c r="B443" s="244"/>
      <c r="C443" s="245"/>
      <c r="D443" s="246" t="s">
        <v>169</v>
      </c>
      <c r="E443" s="247" t="s">
        <v>1</v>
      </c>
      <c r="F443" s="248" t="s">
        <v>391</v>
      </c>
      <c r="G443" s="245"/>
      <c r="H443" s="247" t="s">
        <v>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169</v>
      </c>
      <c r="AU443" s="254" t="s">
        <v>93</v>
      </c>
      <c r="AV443" s="13" t="s">
        <v>91</v>
      </c>
      <c r="AW443" s="13" t="s">
        <v>38</v>
      </c>
      <c r="AX443" s="13" t="s">
        <v>83</v>
      </c>
      <c r="AY443" s="254" t="s">
        <v>160</v>
      </c>
    </row>
    <row r="444" s="14" customFormat="1">
      <c r="A444" s="14"/>
      <c r="B444" s="255"/>
      <c r="C444" s="256"/>
      <c r="D444" s="246" t="s">
        <v>169</v>
      </c>
      <c r="E444" s="257" t="s">
        <v>1</v>
      </c>
      <c r="F444" s="258" t="s">
        <v>401</v>
      </c>
      <c r="G444" s="256"/>
      <c r="H444" s="259">
        <v>64.147999999999996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5" t="s">
        <v>169</v>
      </c>
      <c r="AU444" s="265" t="s">
        <v>93</v>
      </c>
      <c r="AV444" s="14" t="s">
        <v>93</v>
      </c>
      <c r="AW444" s="14" t="s">
        <v>38</v>
      </c>
      <c r="AX444" s="14" t="s">
        <v>83</v>
      </c>
      <c r="AY444" s="265" t="s">
        <v>160</v>
      </c>
    </row>
    <row r="445" s="14" customFormat="1">
      <c r="A445" s="14"/>
      <c r="B445" s="255"/>
      <c r="C445" s="256"/>
      <c r="D445" s="246" t="s">
        <v>169</v>
      </c>
      <c r="E445" s="257" t="s">
        <v>1</v>
      </c>
      <c r="F445" s="258" t="s">
        <v>402</v>
      </c>
      <c r="G445" s="256"/>
      <c r="H445" s="259">
        <v>63.280000000000001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5" t="s">
        <v>169</v>
      </c>
      <c r="AU445" s="265" t="s">
        <v>93</v>
      </c>
      <c r="AV445" s="14" t="s">
        <v>93</v>
      </c>
      <c r="AW445" s="14" t="s">
        <v>38</v>
      </c>
      <c r="AX445" s="14" t="s">
        <v>83</v>
      </c>
      <c r="AY445" s="265" t="s">
        <v>160</v>
      </c>
    </row>
    <row r="446" s="14" customFormat="1">
      <c r="A446" s="14"/>
      <c r="B446" s="255"/>
      <c r="C446" s="256"/>
      <c r="D446" s="246" t="s">
        <v>169</v>
      </c>
      <c r="E446" s="257" t="s">
        <v>1</v>
      </c>
      <c r="F446" s="258" t="s">
        <v>403</v>
      </c>
      <c r="G446" s="256"/>
      <c r="H446" s="259">
        <v>549.31200000000001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5" t="s">
        <v>169</v>
      </c>
      <c r="AU446" s="265" t="s">
        <v>93</v>
      </c>
      <c r="AV446" s="14" t="s">
        <v>93</v>
      </c>
      <c r="AW446" s="14" t="s">
        <v>38</v>
      </c>
      <c r="AX446" s="14" t="s">
        <v>83</v>
      </c>
      <c r="AY446" s="265" t="s">
        <v>160</v>
      </c>
    </row>
    <row r="447" s="14" customFormat="1">
      <c r="A447" s="14"/>
      <c r="B447" s="255"/>
      <c r="C447" s="256"/>
      <c r="D447" s="246" t="s">
        <v>169</v>
      </c>
      <c r="E447" s="257" t="s">
        <v>1</v>
      </c>
      <c r="F447" s="258" t="s">
        <v>404</v>
      </c>
      <c r="G447" s="256"/>
      <c r="H447" s="259">
        <v>41.075000000000003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5" t="s">
        <v>169</v>
      </c>
      <c r="AU447" s="265" t="s">
        <v>93</v>
      </c>
      <c r="AV447" s="14" t="s">
        <v>93</v>
      </c>
      <c r="AW447" s="14" t="s">
        <v>38</v>
      </c>
      <c r="AX447" s="14" t="s">
        <v>83</v>
      </c>
      <c r="AY447" s="265" t="s">
        <v>160</v>
      </c>
    </row>
    <row r="448" s="14" customFormat="1">
      <c r="A448" s="14"/>
      <c r="B448" s="255"/>
      <c r="C448" s="256"/>
      <c r="D448" s="246" t="s">
        <v>169</v>
      </c>
      <c r="E448" s="257" t="s">
        <v>1</v>
      </c>
      <c r="F448" s="258" t="s">
        <v>405</v>
      </c>
      <c r="G448" s="256"/>
      <c r="H448" s="259">
        <v>122.94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5" t="s">
        <v>169</v>
      </c>
      <c r="AU448" s="265" t="s">
        <v>93</v>
      </c>
      <c r="AV448" s="14" t="s">
        <v>93</v>
      </c>
      <c r="AW448" s="14" t="s">
        <v>38</v>
      </c>
      <c r="AX448" s="14" t="s">
        <v>83</v>
      </c>
      <c r="AY448" s="265" t="s">
        <v>160</v>
      </c>
    </row>
    <row r="449" s="14" customFormat="1">
      <c r="A449" s="14"/>
      <c r="B449" s="255"/>
      <c r="C449" s="256"/>
      <c r="D449" s="246" t="s">
        <v>169</v>
      </c>
      <c r="E449" s="257" t="s">
        <v>1</v>
      </c>
      <c r="F449" s="258" t="s">
        <v>406</v>
      </c>
      <c r="G449" s="256"/>
      <c r="H449" s="259">
        <v>101.932</v>
      </c>
      <c r="I449" s="260"/>
      <c r="J449" s="256"/>
      <c r="K449" s="256"/>
      <c r="L449" s="261"/>
      <c r="M449" s="262"/>
      <c r="N449" s="263"/>
      <c r="O449" s="263"/>
      <c r="P449" s="263"/>
      <c r="Q449" s="263"/>
      <c r="R449" s="263"/>
      <c r="S449" s="263"/>
      <c r="T449" s="26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5" t="s">
        <v>169</v>
      </c>
      <c r="AU449" s="265" t="s">
        <v>93</v>
      </c>
      <c r="AV449" s="14" t="s">
        <v>93</v>
      </c>
      <c r="AW449" s="14" t="s">
        <v>38</v>
      </c>
      <c r="AX449" s="14" t="s">
        <v>83</v>
      </c>
      <c r="AY449" s="265" t="s">
        <v>160</v>
      </c>
    </row>
    <row r="450" s="15" customFormat="1">
      <c r="A450" s="15"/>
      <c r="B450" s="266"/>
      <c r="C450" s="267"/>
      <c r="D450" s="246" t="s">
        <v>169</v>
      </c>
      <c r="E450" s="268" t="s">
        <v>1</v>
      </c>
      <c r="F450" s="269" t="s">
        <v>171</v>
      </c>
      <c r="G450" s="267"/>
      <c r="H450" s="270">
        <v>942.68700000000001</v>
      </c>
      <c r="I450" s="271"/>
      <c r="J450" s="267"/>
      <c r="K450" s="267"/>
      <c r="L450" s="272"/>
      <c r="M450" s="273"/>
      <c r="N450" s="274"/>
      <c r="O450" s="274"/>
      <c r="P450" s="274"/>
      <c r="Q450" s="274"/>
      <c r="R450" s="274"/>
      <c r="S450" s="274"/>
      <c r="T450" s="27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6" t="s">
        <v>169</v>
      </c>
      <c r="AU450" s="276" t="s">
        <v>93</v>
      </c>
      <c r="AV450" s="15" t="s">
        <v>167</v>
      </c>
      <c r="AW450" s="15" t="s">
        <v>38</v>
      </c>
      <c r="AX450" s="15" t="s">
        <v>91</v>
      </c>
      <c r="AY450" s="276" t="s">
        <v>160</v>
      </c>
    </row>
    <row r="451" s="12" customFormat="1" ht="22.8" customHeight="1">
      <c r="A451" s="12"/>
      <c r="B451" s="215"/>
      <c r="C451" s="216"/>
      <c r="D451" s="217" t="s">
        <v>82</v>
      </c>
      <c r="E451" s="229" t="s">
        <v>229</v>
      </c>
      <c r="F451" s="229" t="s">
        <v>652</v>
      </c>
      <c r="G451" s="216"/>
      <c r="H451" s="216"/>
      <c r="I451" s="219"/>
      <c r="J451" s="230">
        <f>BK451</f>
        <v>0</v>
      </c>
      <c r="K451" s="216"/>
      <c r="L451" s="221"/>
      <c r="M451" s="222"/>
      <c r="N451" s="223"/>
      <c r="O451" s="223"/>
      <c r="P451" s="224">
        <f>SUM(P452:P648)</f>
        <v>0</v>
      </c>
      <c r="Q451" s="223"/>
      <c r="R451" s="224">
        <f>SUM(R452:R648)</f>
        <v>8.6362075300000001</v>
      </c>
      <c r="S451" s="223"/>
      <c r="T451" s="225">
        <f>SUM(T452:T648)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6" t="s">
        <v>91</v>
      </c>
      <c r="AT451" s="227" t="s">
        <v>82</v>
      </c>
      <c r="AU451" s="227" t="s">
        <v>91</v>
      </c>
      <c r="AY451" s="226" t="s">
        <v>160</v>
      </c>
      <c r="BK451" s="228">
        <f>SUM(BK452:BK648)</f>
        <v>0</v>
      </c>
    </row>
    <row r="452" s="2" customFormat="1">
      <c r="A452" s="40"/>
      <c r="B452" s="41"/>
      <c r="C452" s="231" t="s">
        <v>653</v>
      </c>
      <c r="D452" s="231" t="s">
        <v>162</v>
      </c>
      <c r="E452" s="232" t="s">
        <v>654</v>
      </c>
      <c r="F452" s="233" t="s">
        <v>655</v>
      </c>
      <c r="G452" s="234" t="s">
        <v>177</v>
      </c>
      <c r="H452" s="235">
        <v>40.979999999999997</v>
      </c>
      <c r="I452" s="236"/>
      <c r="J452" s="237">
        <f>ROUND(I452*H452,2)</f>
        <v>0</v>
      </c>
      <c r="K452" s="233" t="s">
        <v>166</v>
      </c>
      <c r="L452" s="46"/>
      <c r="M452" s="238" t="s">
        <v>1</v>
      </c>
      <c r="N452" s="239" t="s">
        <v>48</v>
      </c>
      <c r="O452" s="93"/>
      <c r="P452" s="240">
        <f>O452*H452</f>
        <v>0</v>
      </c>
      <c r="Q452" s="240">
        <v>0</v>
      </c>
      <c r="R452" s="240">
        <f>Q452*H452</f>
        <v>0</v>
      </c>
      <c r="S452" s="240">
        <v>0</v>
      </c>
      <c r="T452" s="241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42" t="s">
        <v>167</v>
      </c>
      <c r="AT452" s="242" t="s">
        <v>162</v>
      </c>
      <c r="AU452" s="242" t="s">
        <v>93</v>
      </c>
      <c r="AY452" s="18" t="s">
        <v>160</v>
      </c>
      <c r="BE452" s="243">
        <f>IF(N452="základní",J452,0)</f>
        <v>0</v>
      </c>
      <c r="BF452" s="243">
        <f>IF(N452="snížená",J452,0)</f>
        <v>0</v>
      </c>
      <c r="BG452" s="243">
        <f>IF(N452="zákl. přenesená",J452,0)</f>
        <v>0</v>
      </c>
      <c r="BH452" s="243">
        <f>IF(N452="sníž. přenesená",J452,0)</f>
        <v>0</v>
      </c>
      <c r="BI452" s="243">
        <f>IF(N452="nulová",J452,0)</f>
        <v>0</v>
      </c>
      <c r="BJ452" s="18" t="s">
        <v>91</v>
      </c>
      <c r="BK452" s="243">
        <f>ROUND(I452*H452,2)</f>
        <v>0</v>
      </c>
      <c r="BL452" s="18" t="s">
        <v>167</v>
      </c>
      <c r="BM452" s="242" t="s">
        <v>656</v>
      </c>
    </row>
    <row r="453" s="13" customFormat="1">
      <c r="A453" s="13"/>
      <c r="B453" s="244"/>
      <c r="C453" s="245"/>
      <c r="D453" s="246" t="s">
        <v>169</v>
      </c>
      <c r="E453" s="247" t="s">
        <v>1</v>
      </c>
      <c r="F453" s="248" t="s">
        <v>391</v>
      </c>
      <c r="G453" s="245"/>
      <c r="H453" s="247" t="s">
        <v>1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4" t="s">
        <v>169</v>
      </c>
      <c r="AU453" s="254" t="s">
        <v>93</v>
      </c>
      <c r="AV453" s="13" t="s">
        <v>91</v>
      </c>
      <c r="AW453" s="13" t="s">
        <v>38</v>
      </c>
      <c r="AX453" s="13" t="s">
        <v>83</v>
      </c>
      <c r="AY453" s="254" t="s">
        <v>160</v>
      </c>
    </row>
    <row r="454" s="14" customFormat="1">
      <c r="A454" s="14"/>
      <c r="B454" s="255"/>
      <c r="C454" s="256"/>
      <c r="D454" s="246" t="s">
        <v>169</v>
      </c>
      <c r="E454" s="257" t="s">
        <v>1</v>
      </c>
      <c r="F454" s="258" t="s">
        <v>657</v>
      </c>
      <c r="G454" s="256"/>
      <c r="H454" s="259">
        <v>40.979999999999997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5" t="s">
        <v>169</v>
      </c>
      <c r="AU454" s="265" t="s">
        <v>93</v>
      </c>
      <c r="AV454" s="14" t="s">
        <v>93</v>
      </c>
      <c r="AW454" s="14" t="s">
        <v>38</v>
      </c>
      <c r="AX454" s="14" t="s">
        <v>83</v>
      </c>
      <c r="AY454" s="265" t="s">
        <v>160</v>
      </c>
    </row>
    <row r="455" s="15" customFormat="1">
      <c r="A455" s="15"/>
      <c r="B455" s="266"/>
      <c r="C455" s="267"/>
      <c r="D455" s="246" t="s">
        <v>169</v>
      </c>
      <c r="E455" s="268" t="s">
        <v>1</v>
      </c>
      <c r="F455" s="269" t="s">
        <v>171</v>
      </c>
      <c r="G455" s="267"/>
      <c r="H455" s="270">
        <v>40.979999999999997</v>
      </c>
      <c r="I455" s="271"/>
      <c r="J455" s="267"/>
      <c r="K455" s="267"/>
      <c r="L455" s="272"/>
      <c r="M455" s="273"/>
      <c r="N455" s="274"/>
      <c r="O455" s="274"/>
      <c r="P455" s="274"/>
      <c r="Q455" s="274"/>
      <c r="R455" s="274"/>
      <c r="S455" s="274"/>
      <c r="T455" s="27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6" t="s">
        <v>169</v>
      </c>
      <c r="AU455" s="276" t="s">
        <v>93</v>
      </c>
      <c r="AV455" s="15" t="s">
        <v>167</v>
      </c>
      <c r="AW455" s="15" t="s">
        <v>38</v>
      </c>
      <c r="AX455" s="15" t="s">
        <v>91</v>
      </c>
      <c r="AY455" s="276" t="s">
        <v>160</v>
      </c>
    </row>
    <row r="456" s="2" customFormat="1" ht="21.75" customHeight="1">
      <c r="A456" s="40"/>
      <c r="B456" s="41"/>
      <c r="C456" s="288" t="s">
        <v>658</v>
      </c>
      <c r="D456" s="288" t="s">
        <v>357</v>
      </c>
      <c r="E456" s="289" t="s">
        <v>659</v>
      </c>
      <c r="F456" s="290" t="s">
        <v>660</v>
      </c>
      <c r="G456" s="291" t="s">
        <v>177</v>
      </c>
      <c r="H456" s="292">
        <v>41.390000000000001</v>
      </c>
      <c r="I456" s="293"/>
      <c r="J456" s="294">
        <f>ROUND(I456*H456,2)</f>
        <v>0</v>
      </c>
      <c r="K456" s="290" t="s">
        <v>166</v>
      </c>
      <c r="L456" s="295"/>
      <c r="M456" s="296" t="s">
        <v>1</v>
      </c>
      <c r="N456" s="297" t="s">
        <v>48</v>
      </c>
      <c r="O456" s="93"/>
      <c r="P456" s="240">
        <f>O456*H456</f>
        <v>0</v>
      </c>
      <c r="Q456" s="240">
        <v>0.014500000000000001</v>
      </c>
      <c r="R456" s="240">
        <f>Q456*H456</f>
        <v>0.60015499999999999</v>
      </c>
      <c r="S456" s="240">
        <v>0</v>
      </c>
      <c r="T456" s="241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42" t="s">
        <v>229</v>
      </c>
      <c r="AT456" s="242" t="s">
        <v>357</v>
      </c>
      <c r="AU456" s="242" t="s">
        <v>93</v>
      </c>
      <c r="AY456" s="18" t="s">
        <v>160</v>
      </c>
      <c r="BE456" s="243">
        <f>IF(N456="základní",J456,0)</f>
        <v>0</v>
      </c>
      <c r="BF456" s="243">
        <f>IF(N456="snížená",J456,0)</f>
        <v>0</v>
      </c>
      <c r="BG456" s="243">
        <f>IF(N456="zákl. přenesená",J456,0)</f>
        <v>0</v>
      </c>
      <c r="BH456" s="243">
        <f>IF(N456="sníž. přenesená",J456,0)</f>
        <v>0</v>
      </c>
      <c r="BI456" s="243">
        <f>IF(N456="nulová",J456,0)</f>
        <v>0</v>
      </c>
      <c r="BJ456" s="18" t="s">
        <v>91</v>
      </c>
      <c r="BK456" s="243">
        <f>ROUND(I456*H456,2)</f>
        <v>0</v>
      </c>
      <c r="BL456" s="18" t="s">
        <v>167</v>
      </c>
      <c r="BM456" s="242" t="s">
        <v>661</v>
      </c>
    </row>
    <row r="457" s="14" customFormat="1">
      <c r="A457" s="14"/>
      <c r="B457" s="255"/>
      <c r="C457" s="256"/>
      <c r="D457" s="246" t="s">
        <v>169</v>
      </c>
      <c r="E457" s="256"/>
      <c r="F457" s="258" t="s">
        <v>662</v>
      </c>
      <c r="G457" s="256"/>
      <c r="H457" s="259">
        <v>41.390000000000001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5" t="s">
        <v>169</v>
      </c>
      <c r="AU457" s="265" t="s">
        <v>93</v>
      </c>
      <c r="AV457" s="14" t="s">
        <v>93</v>
      </c>
      <c r="AW457" s="14" t="s">
        <v>4</v>
      </c>
      <c r="AX457" s="14" t="s">
        <v>91</v>
      </c>
      <c r="AY457" s="265" t="s">
        <v>160</v>
      </c>
    </row>
    <row r="458" s="2" customFormat="1">
      <c r="A458" s="40"/>
      <c r="B458" s="41"/>
      <c r="C458" s="231" t="s">
        <v>663</v>
      </c>
      <c r="D458" s="231" t="s">
        <v>162</v>
      </c>
      <c r="E458" s="232" t="s">
        <v>664</v>
      </c>
      <c r="F458" s="233" t="s">
        <v>665</v>
      </c>
      <c r="G458" s="234" t="s">
        <v>165</v>
      </c>
      <c r="H458" s="235">
        <v>12</v>
      </c>
      <c r="I458" s="236"/>
      <c r="J458" s="237">
        <f>ROUND(I458*H458,2)</f>
        <v>0</v>
      </c>
      <c r="K458" s="233" t="s">
        <v>166</v>
      </c>
      <c r="L458" s="46"/>
      <c r="M458" s="238" t="s">
        <v>1</v>
      </c>
      <c r="N458" s="239" t="s">
        <v>48</v>
      </c>
      <c r="O458" s="93"/>
      <c r="P458" s="240">
        <f>O458*H458</f>
        <v>0</v>
      </c>
      <c r="Q458" s="240">
        <v>0</v>
      </c>
      <c r="R458" s="240">
        <f>Q458*H458</f>
        <v>0</v>
      </c>
      <c r="S458" s="240">
        <v>0</v>
      </c>
      <c r="T458" s="241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42" t="s">
        <v>167</v>
      </c>
      <c r="AT458" s="242" t="s">
        <v>162</v>
      </c>
      <c r="AU458" s="242" t="s">
        <v>93</v>
      </c>
      <c r="AY458" s="18" t="s">
        <v>160</v>
      </c>
      <c r="BE458" s="243">
        <f>IF(N458="základní",J458,0)</f>
        <v>0</v>
      </c>
      <c r="BF458" s="243">
        <f>IF(N458="snížená",J458,0)</f>
        <v>0</v>
      </c>
      <c r="BG458" s="243">
        <f>IF(N458="zákl. přenesená",J458,0)</f>
        <v>0</v>
      </c>
      <c r="BH458" s="243">
        <f>IF(N458="sníž. přenesená",J458,0)</f>
        <v>0</v>
      </c>
      <c r="BI458" s="243">
        <f>IF(N458="nulová",J458,0)</f>
        <v>0</v>
      </c>
      <c r="BJ458" s="18" t="s">
        <v>91</v>
      </c>
      <c r="BK458" s="243">
        <f>ROUND(I458*H458,2)</f>
        <v>0</v>
      </c>
      <c r="BL458" s="18" t="s">
        <v>167</v>
      </c>
      <c r="BM458" s="242" t="s">
        <v>666</v>
      </c>
    </row>
    <row r="459" s="13" customFormat="1">
      <c r="A459" s="13"/>
      <c r="B459" s="244"/>
      <c r="C459" s="245"/>
      <c r="D459" s="246" t="s">
        <v>169</v>
      </c>
      <c r="E459" s="247" t="s">
        <v>1</v>
      </c>
      <c r="F459" s="248" t="s">
        <v>391</v>
      </c>
      <c r="G459" s="245"/>
      <c r="H459" s="247" t="s">
        <v>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169</v>
      </c>
      <c r="AU459" s="254" t="s">
        <v>93</v>
      </c>
      <c r="AV459" s="13" t="s">
        <v>91</v>
      </c>
      <c r="AW459" s="13" t="s">
        <v>38</v>
      </c>
      <c r="AX459" s="13" t="s">
        <v>83</v>
      </c>
      <c r="AY459" s="254" t="s">
        <v>160</v>
      </c>
    </row>
    <row r="460" s="13" customFormat="1">
      <c r="A460" s="13"/>
      <c r="B460" s="244"/>
      <c r="C460" s="245"/>
      <c r="D460" s="246" t="s">
        <v>169</v>
      </c>
      <c r="E460" s="247" t="s">
        <v>1</v>
      </c>
      <c r="F460" s="248" t="s">
        <v>667</v>
      </c>
      <c r="G460" s="245"/>
      <c r="H460" s="247" t="s">
        <v>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4" t="s">
        <v>169</v>
      </c>
      <c r="AU460" s="254" t="s">
        <v>93</v>
      </c>
      <c r="AV460" s="13" t="s">
        <v>91</v>
      </c>
      <c r="AW460" s="13" t="s">
        <v>38</v>
      </c>
      <c r="AX460" s="13" t="s">
        <v>83</v>
      </c>
      <c r="AY460" s="254" t="s">
        <v>160</v>
      </c>
    </row>
    <row r="461" s="14" customFormat="1">
      <c r="A461" s="14"/>
      <c r="B461" s="255"/>
      <c r="C461" s="256"/>
      <c r="D461" s="246" t="s">
        <v>169</v>
      </c>
      <c r="E461" s="257" t="s">
        <v>1</v>
      </c>
      <c r="F461" s="258" t="s">
        <v>668</v>
      </c>
      <c r="G461" s="256"/>
      <c r="H461" s="259">
        <v>1</v>
      </c>
      <c r="I461" s="260"/>
      <c r="J461" s="256"/>
      <c r="K461" s="256"/>
      <c r="L461" s="261"/>
      <c r="M461" s="262"/>
      <c r="N461" s="263"/>
      <c r="O461" s="263"/>
      <c r="P461" s="263"/>
      <c r="Q461" s="263"/>
      <c r="R461" s="263"/>
      <c r="S461" s="263"/>
      <c r="T461" s="26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5" t="s">
        <v>169</v>
      </c>
      <c r="AU461" s="265" t="s">
        <v>93</v>
      </c>
      <c r="AV461" s="14" t="s">
        <v>93</v>
      </c>
      <c r="AW461" s="14" t="s">
        <v>38</v>
      </c>
      <c r="AX461" s="14" t="s">
        <v>83</v>
      </c>
      <c r="AY461" s="265" t="s">
        <v>160</v>
      </c>
    </row>
    <row r="462" s="14" customFormat="1">
      <c r="A462" s="14"/>
      <c r="B462" s="255"/>
      <c r="C462" s="256"/>
      <c r="D462" s="246" t="s">
        <v>169</v>
      </c>
      <c r="E462" s="257" t="s">
        <v>1</v>
      </c>
      <c r="F462" s="258" t="s">
        <v>669</v>
      </c>
      <c r="G462" s="256"/>
      <c r="H462" s="259">
        <v>6</v>
      </c>
      <c r="I462" s="260"/>
      <c r="J462" s="256"/>
      <c r="K462" s="256"/>
      <c r="L462" s="261"/>
      <c r="M462" s="262"/>
      <c r="N462" s="263"/>
      <c r="O462" s="263"/>
      <c r="P462" s="263"/>
      <c r="Q462" s="263"/>
      <c r="R462" s="263"/>
      <c r="S462" s="263"/>
      <c r="T462" s="26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5" t="s">
        <v>169</v>
      </c>
      <c r="AU462" s="265" t="s">
        <v>93</v>
      </c>
      <c r="AV462" s="14" t="s">
        <v>93</v>
      </c>
      <c r="AW462" s="14" t="s">
        <v>38</v>
      </c>
      <c r="AX462" s="14" t="s">
        <v>83</v>
      </c>
      <c r="AY462" s="265" t="s">
        <v>160</v>
      </c>
    </row>
    <row r="463" s="14" customFormat="1">
      <c r="A463" s="14"/>
      <c r="B463" s="255"/>
      <c r="C463" s="256"/>
      <c r="D463" s="246" t="s">
        <v>169</v>
      </c>
      <c r="E463" s="257" t="s">
        <v>1</v>
      </c>
      <c r="F463" s="258" t="s">
        <v>670</v>
      </c>
      <c r="G463" s="256"/>
      <c r="H463" s="259">
        <v>2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5" t="s">
        <v>169</v>
      </c>
      <c r="AU463" s="265" t="s">
        <v>93</v>
      </c>
      <c r="AV463" s="14" t="s">
        <v>93</v>
      </c>
      <c r="AW463" s="14" t="s">
        <v>38</v>
      </c>
      <c r="AX463" s="14" t="s">
        <v>83</v>
      </c>
      <c r="AY463" s="265" t="s">
        <v>160</v>
      </c>
    </row>
    <row r="464" s="14" customFormat="1">
      <c r="A464" s="14"/>
      <c r="B464" s="255"/>
      <c r="C464" s="256"/>
      <c r="D464" s="246" t="s">
        <v>169</v>
      </c>
      <c r="E464" s="257" t="s">
        <v>1</v>
      </c>
      <c r="F464" s="258" t="s">
        <v>671</v>
      </c>
      <c r="G464" s="256"/>
      <c r="H464" s="259">
        <v>3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5" t="s">
        <v>169</v>
      </c>
      <c r="AU464" s="265" t="s">
        <v>93</v>
      </c>
      <c r="AV464" s="14" t="s">
        <v>93</v>
      </c>
      <c r="AW464" s="14" t="s">
        <v>38</v>
      </c>
      <c r="AX464" s="14" t="s">
        <v>83</v>
      </c>
      <c r="AY464" s="265" t="s">
        <v>160</v>
      </c>
    </row>
    <row r="465" s="15" customFormat="1">
      <c r="A465" s="15"/>
      <c r="B465" s="266"/>
      <c r="C465" s="267"/>
      <c r="D465" s="246" t="s">
        <v>169</v>
      </c>
      <c r="E465" s="268" t="s">
        <v>1</v>
      </c>
      <c r="F465" s="269" t="s">
        <v>171</v>
      </c>
      <c r="G465" s="267"/>
      <c r="H465" s="270">
        <v>12</v>
      </c>
      <c r="I465" s="271"/>
      <c r="J465" s="267"/>
      <c r="K465" s="267"/>
      <c r="L465" s="272"/>
      <c r="M465" s="273"/>
      <c r="N465" s="274"/>
      <c r="O465" s="274"/>
      <c r="P465" s="274"/>
      <c r="Q465" s="274"/>
      <c r="R465" s="274"/>
      <c r="S465" s="274"/>
      <c r="T465" s="27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6" t="s">
        <v>169</v>
      </c>
      <c r="AU465" s="276" t="s">
        <v>93</v>
      </c>
      <c r="AV465" s="15" t="s">
        <v>167</v>
      </c>
      <c r="AW465" s="15" t="s">
        <v>38</v>
      </c>
      <c r="AX465" s="15" t="s">
        <v>91</v>
      </c>
      <c r="AY465" s="276" t="s">
        <v>160</v>
      </c>
    </row>
    <row r="466" s="2" customFormat="1">
      <c r="A466" s="40"/>
      <c r="B466" s="41"/>
      <c r="C466" s="288" t="s">
        <v>672</v>
      </c>
      <c r="D466" s="288" t="s">
        <v>357</v>
      </c>
      <c r="E466" s="289" t="s">
        <v>673</v>
      </c>
      <c r="F466" s="290" t="s">
        <v>674</v>
      </c>
      <c r="G466" s="291" t="s">
        <v>165</v>
      </c>
      <c r="H466" s="292">
        <v>7</v>
      </c>
      <c r="I466" s="293"/>
      <c r="J466" s="294">
        <f>ROUND(I466*H466,2)</f>
        <v>0</v>
      </c>
      <c r="K466" s="290" t="s">
        <v>166</v>
      </c>
      <c r="L466" s="295"/>
      <c r="M466" s="296" t="s">
        <v>1</v>
      </c>
      <c r="N466" s="297" t="s">
        <v>48</v>
      </c>
      <c r="O466" s="93"/>
      <c r="P466" s="240">
        <f>O466*H466</f>
        <v>0</v>
      </c>
      <c r="Q466" s="240">
        <v>0.0067999999999999996</v>
      </c>
      <c r="R466" s="240">
        <f>Q466*H466</f>
        <v>0.047599999999999996</v>
      </c>
      <c r="S466" s="240">
        <v>0</v>
      </c>
      <c r="T466" s="241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42" t="s">
        <v>229</v>
      </c>
      <c r="AT466" s="242" t="s">
        <v>357</v>
      </c>
      <c r="AU466" s="242" t="s">
        <v>93</v>
      </c>
      <c r="AY466" s="18" t="s">
        <v>160</v>
      </c>
      <c r="BE466" s="243">
        <f>IF(N466="základní",J466,0)</f>
        <v>0</v>
      </c>
      <c r="BF466" s="243">
        <f>IF(N466="snížená",J466,0)</f>
        <v>0</v>
      </c>
      <c r="BG466" s="243">
        <f>IF(N466="zákl. přenesená",J466,0)</f>
        <v>0</v>
      </c>
      <c r="BH466" s="243">
        <f>IF(N466="sníž. přenesená",J466,0)</f>
        <v>0</v>
      </c>
      <c r="BI466" s="243">
        <f>IF(N466="nulová",J466,0)</f>
        <v>0</v>
      </c>
      <c r="BJ466" s="18" t="s">
        <v>91</v>
      </c>
      <c r="BK466" s="243">
        <f>ROUND(I466*H466,2)</f>
        <v>0</v>
      </c>
      <c r="BL466" s="18" t="s">
        <v>167</v>
      </c>
      <c r="BM466" s="242" t="s">
        <v>675</v>
      </c>
    </row>
    <row r="467" s="13" customFormat="1">
      <c r="A467" s="13"/>
      <c r="B467" s="244"/>
      <c r="C467" s="245"/>
      <c r="D467" s="246" t="s">
        <v>169</v>
      </c>
      <c r="E467" s="247" t="s">
        <v>1</v>
      </c>
      <c r="F467" s="248" t="s">
        <v>391</v>
      </c>
      <c r="G467" s="245"/>
      <c r="H467" s="247" t="s">
        <v>1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4" t="s">
        <v>169</v>
      </c>
      <c r="AU467" s="254" t="s">
        <v>93</v>
      </c>
      <c r="AV467" s="13" t="s">
        <v>91</v>
      </c>
      <c r="AW467" s="13" t="s">
        <v>38</v>
      </c>
      <c r="AX467" s="13" t="s">
        <v>83</v>
      </c>
      <c r="AY467" s="254" t="s">
        <v>160</v>
      </c>
    </row>
    <row r="468" s="13" customFormat="1">
      <c r="A468" s="13"/>
      <c r="B468" s="244"/>
      <c r="C468" s="245"/>
      <c r="D468" s="246" t="s">
        <v>169</v>
      </c>
      <c r="E468" s="247" t="s">
        <v>1</v>
      </c>
      <c r="F468" s="248" t="s">
        <v>667</v>
      </c>
      <c r="G468" s="245"/>
      <c r="H468" s="247" t="s">
        <v>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4" t="s">
        <v>169</v>
      </c>
      <c r="AU468" s="254" t="s">
        <v>93</v>
      </c>
      <c r="AV468" s="13" t="s">
        <v>91</v>
      </c>
      <c r="AW468" s="13" t="s">
        <v>38</v>
      </c>
      <c r="AX468" s="13" t="s">
        <v>83</v>
      </c>
      <c r="AY468" s="254" t="s">
        <v>160</v>
      </c>
    </row>
    <row r="469" s="14" customFormat="1">
      <c r="A469" s="14"/>
      <c r="B469" s="255"/>
      <c r="C469" s="256"/>
      <c r="D469" s="246" t="s">
        <v>169</v>
      </c>
      <c r="E469" s="257" t="s">
        <v>1</v>
      </c>
      <c r="F469" s="258" t="s">
        <v>668</v>
      </c>
      <c r="G469" s="256"/>
      <c r="H469" s="259">
        <v>1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5" t="s">
        <v>169</v>
      </c>
      <c r="AU469" s="265" t="s">
        <v>93</v>
      </c>
      <c r="AV469" s="14" t="s">
        <v>93</v>
      </c>
      <c r="AW469" s="14" t="s">
        <v>38</v>
      </c>
      <c r="AX469" s="14" t="s">
        <v>83</v>
      </c>
      <c r="AY469" s="265" t="s">
        <v>160</v>
      </c>
    </row>
    <row r="470" s="14" customFormat="1">
      <c r="A470" s="14"/>
      <c r="B470" s="255"/>
      <c r="C470" s="256"/>
      <c r="D470" s="246" t="s">
        <v>169</v>
      </c>
      <c r="E470" s="257" t="s">
        <v>1</v>
      </c>
      <c r="F470" s="258" t="s">
        <v>669</v>
      </c>
      <c r="G470" s="256"/>
      <c r="H470" s="259">
        <v>6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5" t="s">
        <v>169</v>
      </c>
      <c r="AU470" s="265" t="s">
        <v>93</v>
      </c>
      <c r="AV470" s="14" t="s">
        <v>93</v>
      </c>
      <c r="AW470" s="14" t="s">
        <v>38</v>
      </c>
      <c r="AX470" s="14" t="s">
        <v>83</v>
      </c>
      <c r="AY470" s="265" t="s">
        <v>160</v>
      </c>
    </row>
    <row r="471" s="15" customFormat="1">
      <c r="A471" s="15"/>
      <c r="B471" s="266"/>
      <c r="C471" s="267"/>
      <c r="D471" s="246" t="s">
        <v>169</v>
      </c>
      <c r="E471" s="268" t="s">
        <v>1</v>
      </c>
      <c r="F471" s="269" t="s">
        <v>171</v>
      </c>
      <c r="G471" s="267"/>
      <c r="H471" s="270">
        <v>7</v>
      </c>
      <c r="I471" s="271"/>
      <c r="J471" s="267"/>
      <c r="K471" s="267"/>
      <c r="L471" s="272"/>
      <c r="M471" s="273"/>
      <c r="N471" s="274"/>
      <c r="O471" s="274"/>
      <c r="P471" s="274"/>
      <c r="Q471" s="274"/>
      <c r="R471" s="274"/>
      <c r="S471" s="274"/>
      <c r="T471" s="27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6" t="s">
        <v>169</v>
      </c>
      <c r="AU471" s="276" t="s">
        <v>93</v>
      </c>
      <c r="AV471" s="15" t="s">
        <v>167</v>
      </c>
      <c r="AW471" s="15" t="s">
        <v>38</v>
      </c>
      <c r="AX471" s="15" t="s">
        <v>91</v>
      </c>
      <c r="AY471" s="276" t="s">
        <v>160</v>
      </c>
    </row>
    <row r="472" s="2" customFormat="1">
      <c r="A472" s="40"/>
      <c r="B472" s="41"/>
      <c r="C472" s="288" t="s">
        <v>676</v>
      </c>
      <c r="D472" s="288" t="s">
        <v>357</v>
      </c>
      <c r="E472" s="289" t="s">
        <v>677</v>
      </c>
      <c r="F472" s="290" t="s">
        <v>678</v>
      </c>
      <c r="G472" s="291" t="s">
        <v>165</v>
      </c>
      <c r="H472" s="292">
        <v>2</v>
      </c>
      <c r="I472" s="293"/>
      <c r="J472" s="294">
        <f>ROUND(I472*H472,2)</f>
        <v>0</v>
      </c>
      <c r="K472" s="290" t="s">
        <v>166</v>
      </c>
      <c r="L472" s="295"/>
      <c r="M472" s="296" t="s">
        <v>1</v>
      </c>
      <c r="N472" s="297" t="s">
        <v>48</v>
      </c>
      <c r="O472" s="93"/>
      <c r="P472" s="240">
        <f>O472*H472</f>
        <v>0</v>
      </c>
      <c r="Q472" s="240">
        <v>0.0080000000000000002</v>
      </c>
      <c r="R472" s="240">
        <f>Q472*H472</f>
        <v>0.016</v>
      </c>
      <c r="S472" s="240">
        <v>0</v>
      </c>
      <c r="T472" s="241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42" t="s">
        <v>229</v>
      </c>
      <c r="AT472" s="242" t="s">
        <v>357</v>
      </c>
      <c r="AU472" s="242" t="s">
        <v>93</v>
      </c>
      <c r="AY472" s="18" t="s">
        <v>160</v>
      </c>
      <c r="BE472" s="243">
        <f>IF(N472="základní",J472,0)</f>
        <v>0</v>
      </c>
      <c r="BF472" s="243">
        <f>IF(N472="snížená",J472,0)</f>
        <v>0</v>
      </c>
      <c r="BG472" s="243">
        <f>IF(N472="zákl. přenesená",J472,0)</f>
        <v>0</v>
      </c>
      <c r="BH472" s="243">
        <f>IF(N472="sníž. přenesená",J472,0)</f>
        <v>0</v>
      </c>
      <c r="BI472" s="243">
        <f>IF(N472="nulová",J472,0)</f>
        <v>0</v>
      </c>
      <c r="BJ472" s="18" t="s">
        <v>91</v>
      </c>
      <c r="BK472" s="243">
        <f>ROUND(I472*H472,2)</f>
        <v>0</v>
      </c>
      <c r="BL472" s="18" t="s">
        <v>167</v>
      </c>
      <c r="BM472" s="242" t="s">
        <v>679</v>
      </c>
    </row>
    <row r="473" s="13" customFormat="1">
      <c r="A473" s="13"/>
      <c r="B473" s="244"/>
      <c r="C473" s="245"/>
      <c r="D473" s="246" t="s">
        <v>169</v>
      </c>
      <c r="E473" s="247" t="s">
        <v>1</v>
      </c>
      <c r="F473" s="248" t="s">
        <v>391</v>
      </c>
      <c r="G473" s="245"/>
      <c r="H473" s="247" t="s">
        <v>1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4" t="s">
        <v>169</v>
      </c>
      <c r="AU473" s="254" t="s">
        <v>93</v>
      </c>
      <c r="AV473" s="13" t="s">
        <v>91</v>
      </c>
      <c r="AW473" s="13" t="s">
        <v>38</v>
      </c>
      <c r="AX473" s="13" t="s">
        <v>83</v>
      </c>
      <c r="AY473" s="254" t="s">
        <v>160</v>
      </c>
    </row>
    <row r="474" s="13" customFormat="1">
      <c r="A474" s="13"/>
      <c r="B474" s="244"/>
      <c r="C474" s="245"/>
      <c r="D474" s="246" t="s">
        <v>169</v>
      </c>
      <c r="E474" s="247" t="s">
        <v>1</v>
      </c>
      <c r="F474" s="248" t="s">
        <v>667</v>
      </c>
      <c r="G474" s="245"/>
      <c r="H474" s="247" t="s">
        <v>1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4" t="s">
        <v>169</v>
      </c>
      <c r="AU474" s="254" t="s">
        <v>93</v>
      </c>
      <c r="AV474" s="13" t="s">
        <v>91</v>
      </c>
      <c r="AW474" s="13" t="s">
        <v>38</v>
      </c>
      <c r="AX474" s="13" t="s">
        <v>83</v>
      </c>
      <c r="AY474" s="254" t="s">
        <v>160</v>
      </c>
    </row>
    <row r="475" s="14" customFormat="1">
      <c r="A475" s="14"/>
      <c r="B475" s="255"/>
      <c r="C475" s="256"/>
      <c r="D475" s="246" t="s">
        <v>169</v>
      </c>
      <c r="E475" s="257" t="s">
        <v>1</v>
      </c>
      <c r="F475" s="258" t="s">
        <v>670</v>
      </c>
      <c r="G475" s="256"/>
      <c r="H475" s="259">
        <v>2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5" t="s">
        <v>169</v>
      </c>
      <c r="AU475" s="265" t="s">
        <v>93</v>
      </c>
      <c r="AV475" s="14" t="s">
        <v>93</v>
      </c>
      <c r="AW475" s="14" t="s">
        <v>38</v>
      </c>
      <c r="AX475" s="14" t="s">
        <v>83</v>
      </c>
      <c r="AY475" s="265" t="s">
        <v>160</v>
      </c>
    </row>
    <row r="476" s="15" customFormat="1">
      <c r="A476" s="15"/>
      <c r="B476" s="266"/>
      <c r="C476" s="267"/>
      <c r="D476" s="246" t="s">
        <v>169</v>
      </c>
      <c r="E476" s="268" t="s">
        <v>1</v>
      </c>
      <c r="F476" s="269" t="s">
        <v>171</v>
      </c>
      <c r="G476" s="267"/>
      <c r="H476" s="270">
        <v>2</v>
      </c>
      <c r="I476" s="271"/>
      <c r="J476" s="267"/>
      <c r="K476" s="267"/>
      <c r="L476" s="272"/>
      <c r="M476" s="273"/>
      <c r="N476" s="274"/>
      <c r="O476" s="274"/>
      <c r="P476" s="274"/>
      <c r="Q476" s="274"/>
      <c r="R476" s="274"/>
      <c r="S476" s="274"/>
      <c r="T476" s="27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6" t="s">
        <v>169</v>
      </c>
      <c r="AU476" s="276" t="s">
        <v>93</v>
      </c>
      <c r="AV476" s="15" t="s">
        <v>167</v>
      </c>
      <c r="AW476" s="15" t="s">
        <v>38</v>
      </c>
      <c r="AX476" s="15" t="s">
        <v>91</v>
      </c>
      <c r="AY476" s="276" t="s">
        <v>160</v>
      </c>
    </row>
    <row r="477" s="2" customFormat="1" ht="33" customHeight="1">
      <c r="A477" s="40"/>
      <c r="B477" s="41"/>
      <c r="C477" s="288" t="s">
        <v>680</v>
      </c>
      <c r="D477" s="288" t="s">
        <v>357</v>
      </c>
      <c r="E477" s="289" t="s">
        <v>681</v>
      </c>
      <c r="F477" s="290" t="s">
        <v>682</v>
      </c>
      <c r="G477" s="291" t="s">
        <v>165</v>
      </c>
      <c r="H477" s="292">
        <v>3</v>
      </c>
      <c r="I477" s="293"/>
      <c r="J477" s="294">
        <f>ROUND(I477*H477,2)</f>
        <v>0</v>
      </c>
      <c r="K477" s="290" t="s">
        <v>166</v>
      </c>
      <c r="L477" s="295"/>
      <c r="M477" s="296" t="s">
        <v>1</v>
      </c>
      <c r="N477" s="297" t="s">
        <v>48</v>
      </c>
      <c r="O477" s="93"/>
      <c r="P477" s="240">
        <f>O477*H477</f>
        <v>0</v>
      </c>
      <c r="Q477" s="240">
        <v>0.0071999999999999998</v>
      </c>
      <c r="R477" s="240">
        <f>Q477*H477</f>
        <v>0.021600000000000001</v>
      </c>
      <c r="S477" s="240">
        <v>0</v>
      </c>
      <c r="T477" s="241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42" t="s">
        <v>229</v>
      </c>
      <c r="AT477" s="242" t="s">
        <v>357</v>
      </c>
      <c r="AU477" s="242" t="s">
        <v>93</v>
      </c>
      <c r="AY477" s="18" t="s">
        <v>160</v>
      </c>
      <c r="BE477" s="243">
        <f>IF(N477="základní",J477,0)</f>
        <v>0</v>
      </c>
      <c r="BF477" s="243">
        <f>IF(N477="snížená",J477,0)</f>
        <v>0</v>
      </c>
      <c r="BG477" s="243">
        <f>IF(N477="zákl. přenesená",J477,0)</f>
        <v>0</v>
      </c>
      <c r="BH477" s="243">
        <f>IF(N477="sníž. přenesená",J477,0)</f>
        <v>0</v>
      </c>
      <c r="BI477" s="243">
        <f>IF(N477="nulová",J477,0)</f>
        <v>0</v>
      </c>
      <c r="BJ477" s="18" t="s">
        <v>91</v>
      </c>
      <c r="BK477" s="243">
        <f>ROUND(I477*H477,2)</f>
        <v>0</v>
      </c>
      <c r="BL477" s="18" t="s">
        <v>167</v>
      </c>
      <c r="BM477" s="242" t="s">
        <v>683</v>
      </c>
    </row>
    <row r="478" s="13" customFormat="1">
      <c r="A478" s="13"/>
      <c r="B478" s="244"/>
      <c r="C478" s="245"/>
      <c r="D478" s="246" t="s">
        <v>169</v>
      </c>
      <c r="E478" s="247" t="s">
        <v>1</v>
      </c>
      <c r="F478" s="248" t="s">
        <v>391</v>
      </c>
      <c r="G478" s="245"/>
      <c r="H478" s="247" t="s">
        <v>1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4" t="s">
        <v>169</v>
      </c>
      <c r="AU478" s="254" t="s">
        <v>93</v>
      </c>
      <c r="AV478" s="13" t="s">
        <v>91</v>
      </c>
      <c r="AW478" s="13" t="s">
        <v>38</v>
      </c>
      <c r="AX478" s="13" t="s">
        <v>83</v>
      </c>
      <c r="AY478" s="254" t="s">
        <v>160</v>
      </c>
    </row>
    <row r="479" s="13" customFormat="1">
      <c r="A479" s="13"/>
      <c r="B479" s="244"/>
      <c r="C479" s="245"/>
      <c r="D479" s="246" t="s">
        <v>169</v>
      </c>
      <c r="E479" s="247" t="s">
        <v>1</v>
      </c>
      <c r="F479" s="248" t="s">
        <v>667</v>
      </c>
      <c r="G479" s="245"/>
      <c r="H479" s="247" t="s">
        <v>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4" t="s">
        <v>169</v>
      </c>
      <c r="AU479" s="254" t="s">
        <v>93</v>
      </c>
      <c r="AV479" s="13" t="s">
        <v>91</v>
      </c>
      <c r="AW479" s="13" t="s">
        <v>38</v>
      </c>
      <c r="AX479" s="13" t="s">
        <v>83</v>
      </c>
      <c r="AY479" s="254" t="s">
        <v>160</v>
      </c>
    </row>
    <row r="480" s="14" customFormat="1">
      <c r="A480" s="14"/>
      <c r="B480" s="255"/>
      <c r="C480" s="256"/>
      <c r="D480" s="246" t="s">
        <v>169</v>
      </c>
      <c r="E480" s="257" t="s">
        <v>1</v>
      </c>
      <c r="F480" s="258" t="s">
        <v>671</v>
      </c>
      <c r="G480" s="256"/>
      <c r="H480" s="259">
        <v>3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5" t="s">
        <v>169</v>
      </c>
      <c r="AU480" s="265" t="s">
        <v>93</v>
      </c>
      <c r="AV480" s="14" t="s">
        <v>93</v>
      </c>
      <c r="AW480" s="14" t="s">
        <v>38</v>
      </c>
      <c r="AX480" s="14" t="s">
        <v>83</v>
      </c>
      <c r="AY480" s="265" t="s">
        <v>160</v>
      </c>
    </row>
    <row r="481" s="15" customFormat="1">
      <c r="A481" s="15"/>
      <c r="B481" s="266"/>
      <c r="C481" s="267"/>
      <c r="D481" s="246" t="s">
        <v>169</v>
      </c>
      <c r="E481" s="268" t="s">
        <v>1</v>
      </c>
      <c r="F481" s="269" t="s">
        <v>171</v>
      </c>
      <c r="G481" s="267"/>
      <c r="H481" s="270">
        <v>3</v>
      </c>
      <c r="I481" s="271"/>
      <c r="J481" s="267"/>
      <c r="K481" s="267"/>
      <c r="L481" s="272"/>
      <c r="M481" s="273"/>
      <c r="N481" s="274"/>
      <c r="O481" s="274"/>
      <c r="P481" s="274"/>
      <c r="Q481" s="274"/>
      <c r="R481" s="274"/>
      <c r="S481" s="274"/>
      <c r="T481" s="27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6" t="s">
        <v>169</v>
      </c>
      <c r="AU481" s="276" t="s">
        <v>93</v>
      </c>
      <c r="AV481" s="15" t="s">
        <v>167</v>
      </c>
      <c r="AW481" s="15" t="s">
        <v>38</v>
      </c>
      <c r="AX481" s="15" t="s">
        <v>91</v>
      </c>
      <c r="AY481" s="276" t="s">
        <v>160</v>
      </c>
    </row>
    <row r="482" s="2" customFormat="1">
      <c r="A482" s="40"/>
      <c r="B482" s="41"/>
      <c r="C482" s="231" t="s">
        <v>684</v>
      </c>
      <c r="D482" s="231" t="s">
        <v>162</v>
      </c>
      <c r="E482" s="232" t="s">
        <v>685</v>
      </c>
      <c r="F482" s="233" t="s">
        <v>686</v>
      </c>
      <c r="G482" s="234" t="s">
        <v>165</v>
      </c>
      <c r="H482" s="235">
        <v>4</v>
      </c>
      <c r="I482" s="236"/>
      <c r="J482" s="237">
        <f>ROUND(I482*H482,2)</f>
        <v>0</v>
      </c>
      <c r="K482" s="233" t="s">
        <v>166</v>
      </c>
      <c r="L482" s="46"/>
      <c r="M482" s="238" t="s">
        <v>1</v>
      </c>
      <c r="N482" s="239" t="s">
        <v>48</v>
      </c>
      <c r="O482" s="93"/>
      <c r="P482" s="240">
        <f>O482*H482</f>
        <v>0</v>
      </c>
      <c r="Q482" s="240">
        <v>0.00167</v>
      </c>
      <c r="R482" s="240">
        <f>Q482*H482</f>
        <v>0.0066800000000000002</v>
      </c>
      <c r="S482" s="240">
        <v>0</v>
      </c>
      <c r="T482" s="241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42" t="s">
        <v>167</v>
      </c>
      <c r="AT482" s="242" t="s">
        <v>162</v>
      </c>
      <c r="AU482" s="242" t="s">
        <v>93</v>
      </c>
      <c r="AY482" s="18" t="s">
        <v>160</v>
      </c>
      <c r="BE482" s="243">
        <f>IF(N482="základní",J482,0)</f>
        <v>0</v>
      </c>
      <c r="BF482" s="243">
        <f>IF(N482="snížená",J482,0)</f>
        <v>0</v>
      </c>
      <c r="BG482" s="243">
        <f>IF(N482="zákl. přenesená",J482,0)</f>
        <v>0</v>
      </c>
      <c r="BH482" s="243">
        <f>IF(N482="sníž. přenesená",J482,0)</f>
        <v>0</v>
      </c>
      <c r="BI482" s="243">
        <f>IF(N482="nulová",J482,0)</f>
        <v>0</v>
      </c>
      <c r="BJ482" s="18" t="s">
        <v>91</v>
      </c>
      <c r="BK482" s="243">
        <f>ROUND(I482*H482,2)</f>
        <v>0</v>
      </c>
      <c r="BL482" s="18" t="s">
        <v>167</v>
      </c>
      <c r="BM482" s="242" t="s">
        <v>687</v>
      </c>
    </row>
    <row r="483" s="13" customFormat="1">
      <c r="A483" s="13"/>
      <c r="B483" s="244"/>
      <c r="C483" s="245"/>
      <c r="D483" s="246" t="s">
        <v>169</v>
      </c>
      <c r="E483" s="247" t="s">
        <v>1</v>
      </c>
      <c r="F483" s="248" t="s">
        <v>391</v>
      </c>
      <c r="G483" s="245"/>
      <c r="H483" s="247" t="s">
        <v>1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4" t="s">
        <v>169</v>
      </c>
      <c r="AU483" s="254" t="s">
        <v>93</v>
      </c>
      <c r="AV483" s="13" t="s">
        <v>91</v>
      </c>
      <c r="AW483" s="13" t="s">
        <v>38</v>
      </c>
      <c r="AX483" s="13" t="s">
        <v>83</v>
      </c>
      <c r="AY483" s="254" t="s">
        <v>160</v>
      </c>
    </row>
    <row r="484" s="13" customFormat="1">
      <c r="A484" s="13"/>
      <c r="B484" s="244"/>
      <c r="C484" s="245"/>
      <c r="D484" s="246" t="s">
        <v>169</v>
      </c>
      <c r="E484" s="247" t="s">
        <v>1</v>
      </c>
      <c r="F484" s="248" t="s">
        <v>667</v>
      </c>
      <c r="G484" s="245"/>
      <c r="H484" s="247" t="s">
        <v>1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4" t="s">
        <v>169</v>
      </c>
      <c r="AU484" s="254" t="s">
        <v>93</v>
      </c>
      <c r="AV484" s="13" t="s">
        <v>91</v>
      </c>
      <c r="AW484" s="13" t="s">
        <v>38</v>
      </c>
      <c r="AX484" s="13" t="s">
        <v>83</v>
      </c>
      <c r="AY484" s="254" t="s">
        <v>160</v>
      </c>
    </row>
    <row r="485" s="14" customFormat="1">
      <c r="A485" s="14"/>
      <c r="B485" s="255"/>
      <c r="C485" s="256"/>
      <c r="D485" s="246" t="s">
        <v>169</v>
      </c>
      <c r="E485" s="257" t="s">
        <v>1</v>
      </c>
      <c r="F485" s="258" t="s">
        <v>668</v>
      </c>
      <c r="G485" s="256"/>
      <c r="H485" s="259">
        <v>1</v>
      </c>
      <c r="I485" s="260"/>
      <c r="J485" s="256"/>
      <c r="K485" s="256"/>
      <c r="L485" s="261"/>
      <c r="M485" s="262"/>
      <c r="N485" s="263"/>
      <c r="O485" s="263"/>
      <c r="P485" s="263"/>
      <c r="Q485" s="263"/>
      <c r="R485" s="263"/>
      <c r="S485" s="263"/>
      <c r="T485" s="26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5" t="s">
        <v>169</v>
      </c>
      <c r="AU485" s="265" t="s">
        <v>93</v>
      </c>
      <c r="AV485" s="14" t="s">
        <v>93</v>
      </c>
      <c r="AW485" s="14" t="s">
        <v>38</v>
      </c>
      <c r="AX485" s="14" t="s">
        <v>83</v>
      </c>
      <c r="AY485" s="265" t="s">
        <v>160</v>
      </c>
    </row>
    <row r="486" s="14" customFormat="1">
      <c r="A486" s="14"/>
      <c r="B486" s="255"/>
      <c r="C486" s="256"/>
      <c r="D486" s="246" t="s">
        <v>169</v>
      </c>
      <c r="E486" s="257" t="s">
        <v>1</v>
      </c>
      <c r="F486" s="258" t="s">
        <v>688</v>
      </c>
      <c r="G486" s="256"/>
      <c r="H486" s="259">
        <v>3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5" t="s">
        <v>169</v>
      </c>
      <c r="AU486" s="265" t="s">
        <v>93</v>
      </c>
      <c r="AV486" s="14" t="s">
        <v>93</v>
      </c>
      <c r="AW486" s="14" t="s">
        <v>38</v>
      </c>
      <c r="AX486" s="14" t="s">
        <v>83</v>
      </c>
      <c r="AY486" s="265" t="s">
        <v>160</v>
      </c>
    </row>
    <row r="487" s="15" customFormat="1">
      <c r="A487" s="15"/>
      <c r="B487" s="266"/>
      <c r="C487" s="267"/>
      <c r="D487" s="246" t="s">
        <v>169</v>
      </c>
      <c r="E487" s="268" t="s">
        <v>1</v>
      </c>
      <c r="F487" s="269" t="s">
        <v>171</v>
      </c>
      <c r="G487" s="267"/>
      <c r="H487" s="270">
        <v>4</v>
      </c>
      <c r="I487" s="271"/>
      <c r="J487" s="267"/>
      <c r="K487" s="267"/>
      <c r="L487" s="272"/>
      <c r="M487" s="273"/>
      <c r="N487" s="274"/>
      <c r="O487" s="274"/>
      <c r="P487" s="274"/>
      <c r="Q487" s="274"/>
      <c r="R487" s="274"/>
      <c r="S487" s="274"/>
      <c r="T487" s="27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6" t="s">
        <v>169</v>
      </c>
      <c r="AU487" s="276" t="s">
        <v>93</v>
      </c>
      <c r="AV487" s="15" t="s">
        <v>167</v>
      </c>
      <c r="AW487" s="15" t="s">
        <v>38</v>
      </c>
      <c r="AX487" s="15" t="s">
        <v>91</v>
      </c>
      <c r="AY487" s="276" t="s">
        <v>160</v>
      </c>
    </row>
    <row r="488" s="2" customFormat="1">
      <c r="A488" s="40"/>
      <c r="B488" s="41"/>
      <c r="C488" s="288" t="s">
        <v>689</v>
      </c>
      <c r="D488" s="288" t="s">
        <v>357</v>
      </c>
      <c r="E488" s="289" t="s">
        <v>690</v>
      </c>
      <c r="F488" s="290" t="s">
        <v>691</v>
      </c>
      <c r="G488" s="291" t="s">
        <v>165</v>
      </c>
      <c r="H488" s="292">
        <v>1</v>
      </c>
      <c r="I488" s="293"/>
      <c r="J488" s="294">
        <f>ROUND(I488*H488,2)</f>
        <v>0</v>
      </c>
      <c r="K488" s="290" t="s">
        <v>166</v>
      </c>
      <c r="L488" s="295"/>
      <c r="M488" s="296" t="s">
        <v>1</v>
      </c>
      <c r="N488" s="297" t="s">
        <v>48</v>
      </c>
      <c r="O488" s="93"/>
      <c r="P488" s="240">
        <f>O488*H488</f>
        <v>0</v>
      </c>
      <c r="Q488" s="240">
        <v>0.0097000000000000003</v>
      </c>
      <c r="R488" s="240">
        <f>Q488*H488</f>
        <v>0.0097000000000000003</v>
      </c>
      <c r="S488" s="240">
        <v>0</v>
      </c>
      <c r="T488" s="241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42" t="s">
        <v>229</v>
      </c>
      <c r="AT488" s="242" t="s">
        <v>357</v>
      </c>
      <c r="AU488" s="242" t="s">
        <v>93</v>
      </c>
      <c r="AY488" s="18" t="s">
        <v>160</v>
      </c>
      <c r="BE488" s="243">
        <f>IF(N488="základní",J488,0)</f>
        <v>0</v>
      </c>
      <c r="BF488" s="243">
        <f>IF(N488="snížená",J488,0)</f>
        <v>0</v>
      </c>
      <c r="BG488" s="243">
        <f>IF(N488="zákl. přenesená",J488,0)</f>
        <v>0</v>
      </c>
      <c r="BH488" s="243">
        <f>IF(N488="sníž. přenesená",J488,0)</f>
        <v>0</v>
      </c>
      <c r="BI488" s="243">
        <f>IF(N488="nulová",J488,0)</f>
        <v>0</v>
      </c>
      <c r="BJ488" s="18" t="s">
        <v>91</v>
      </c>
      <c r="BK488" s="243">
        <f>ROUND(I488*H488,2)</f>
        <v>0</v>
      </c>
      <c r="BL488" s="18" t="s">
        <v>167</v>
      </c>
      <c r="BM488" s="242" t="s">
        <v>692</v>
      </c>
    </row>
    <row r="489" s="13" customFormat="1">
      <c r="A489" s="13"/>
      <c r="B489" s="244"/>
      <c r="C489" s="245"/>
      <c r="D489" s="246" t="s">
        <v>169</v>
      </c>
      <c r="E489" s="247" t="s">
        <v>1</v>
      </c>
      <c r="F489" s="248" t="s">
        <v>391</v>
      </c>
      <c r="G489" s="245"/>
      <c r="H489" s="247" t="s">
        <v>1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4" t="s">
        <v>169</v>
      </c>
      <c r="AU489" s="254" t="s">
        <v>93</v>
      </c>
      <c r="AV489" s="13" t="s">
        <v>91</v>
      </c>
      <c r="AW489" s="13" t="s">
        <v>38</v>
      </c>
      <c r="AX489" s="13" t="s">
        <v>83</v>
      </c>
      <c r="AY489" s="254" t="s">
        <v>160</v>
      </c>
    </row>
    <row r="490" s="13" customFormat="1">
      <c r="A490" s="13"/>
      <c r="B490" s="244"/>
      <c r="C490" s="245"/>
      <c r="D490" s="246" t="s">
        <v>169</v>
      </c>
      <c r="E490" s="247" t="s">
        <v>1</v>
      </c>
      <c r="F490" s="248" t="s">
        <v>667</v>
      </c>
      <c r="G490" s="245"/>
      <c r="H490" s="247" t="s">
        <v>1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4" t="s">
        <v>169</v>
      </c>
      <c r="AU490" s="254" t="s">
        <v>93</v>
      </c>
      <c r="AV490" s="13" t="s">
        <v>91</v>
      </c>
      <c r="AW490" s="13" t="s">
        <v>38</v>
      </c>
      <c r="AX490" s="13" t="s">
        <v>83</v>
      </c>
      <c r="AY490" s="254" t="s">
        <v>160</v>
      </c>
    </row>
    <row r="491" s="14" customFormat="1">
      <c r="A491" s="14"/>
      <c r="B491" s="255"/>
      <c r="C491" s="256"/>
      <c r="D491" s="246" t="s">
        <v>169</v>
      </c>
      <c r="E491" s="257" t="s">
        <v>1</v>
      </c>
      <c r="F491" s="258" t="s">
        <v>668</v>
      </c>
      <c r="G491" s="256"/>
      <c r="H491" s="259">
        <v>1</v>
      </c>
      <c r="I491" s="260"/>
      <c r="J491" s="256"/>
      <c r="K491" s="256"/>
      <c r="L491" s="261"/>
      <c r="M491" s="262"/>
      <c r="N491" s="263"/>
      <c r="O491" s="263"/>
      <c r="P491" s="263"/>
      <c r="Q491" s="263"/>
      <c r="R491" s="263"/>
      <c r="S491" s="263"/>
      <c r="T491" s="26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5" t="s">
        <v>169</v>
      </c>
      <c r="AU491" s="265" t="s">
        <v>93</v>
      </c>
      <c r="AV491" s="14" t="s">
        <v>93</v>
      </c>
      <c r="AW491" s="14" t="s">
        <v>38</v>
      </c>
      <c r="AX491" s="14" t="s">
        <v>83</v>
      </c>
      <c r="AY491" s="265" t="s">
        <v>160</v>
      </c>
    </row>
    <row r="492" s="15" customFormat="1">
      <c r="A492" s="15"/>
      <c r="B492" s="266"/>
      <c r="C492" s="267"/>
      <c r="D492" s="246" t="s">
        <v>169</v>
      </c>
      <c r="E492" s="268" t="s">
        <v>1</v>
      </c>
      <c r="F492" s="269" t="s">
        <v>171</v>
      </c>
      <c r="G492" s="267"/>
      <c r="H492" s="270">
        <v>1</v>
      </c>
      <c r="I492" s="271"/>
      <c r="J492" s="267"/>
      <c r="K492" s="267"/>
      <c r="L492" s="272"/>
      <c r="M492" s="273"/>
      <c r="N492" s="274"/>
      <c r="O492" s="274"/>
      <c r="P492" s="274"/>
      <c r="Q492" s="274"/>
      <c r="R492" s="274"/>
      <c r="S492" s="274"/>
      <c r="T492" s="27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6" t="s">
        <v>169</v>
      </c>
      <c r="AU492" s="276" t="s">
        <v>93</v>
      </c>
      <c r="AV492" s="15" t="s">
        <v>167</v>
      </c>
      <c r="AW492" s="15" t="s">
        <v>38</v>
      </c>
      <c r="AX492" s="15" t="s">
        <v>91</v>
      </c>
      <c r="AY492" s="276" t="s">
        <v>160</v>
      </c>
    </row>
    <row r="493" s="2" customFormat="1">
      <c r="A493" s="40"/>
      <c r="B493" s="41"/>
      <c r="C493" s="288" t="s">
        <v>425</v>
      </c>
      <c r="D493" s="288" t="s">
        <v>357</v>
      </c>
      <c r="E493" s="289" t="s">
        <v>693</v>
      </c>
      <c r="F493" s="290" t="s">
        <v>694</v>
      </c>
      <c r="G493" s="291" t="s">
        <v>165</v>
      </c>
      <c r="H493" s="292">
        <v>3</v>
      </c>
      <c r="I493" s="293"/>
      <c r="J493" s="294">
        <f>ROUND(I493*H493,2)</f>
        <v>0</v>
      </c>
      <c r="K493" s="290" t="s">
        <v>166</v>
      </c>
      <c r="L493" s="295"/>
      <c r="M493" s="296" t="s">
        <v>1</v>
      </c>
      <c r="N493" s="297" t="s">
        <v>48</v>
      </c>
      <c r="O493" s="93"/>
      <c r="P493" s="240">
        <f>O493*H493</f>
        <v>0</v>
      </c>
      <c r="Q493" s="240">
        <v>0.0080000000000000002</v>
      </c>
      <c r="R493" s="240">
        <f>Q493*H493</f>
        <v>0.024</v>
      </c>
      <c r="S493" s="240">
        <v>0</v>
      </c>
      <c r="T493" s="241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42" t="s">
        <v>229</v>
      </c>
      <c r="AT493" s="242" t="s">
        <v>357</v>
      </c>
      <c r="AU493" s="242" t="s">
        <v>93</v>
      </c>
      <c r="AY493" s="18" t="s">
        <v>160</v>
      </c>
      <c r="BE493" s="243">
        <f>IF(N493="základní",J493,0)</f>
        <v>0</v>
      </c>
      <c r="BF493" s="243">
        <f>IF(N493="snížená",J493,0)</f>
        <v>0</v>
      </c>
      <c r="BG493" s="243">
        <f>IF(N493="zákl. přenesená",J493,0)</f>
        <v>0</v>
      </c>
      <c r="BH493" s="243">
        <f>IF(N493="sníž. přenesená",J493,0)</f>
        <v>0</v>
      </c>
      <c r="BI493" s="243">
        <f>IF(N493="nulová",J493,0)</f>
        <v>0</v>
      </c>
      <c r="BJ493" s="18" t="s">
        <v>91</v>
      </c>
      <c r="BK493" s="243">
        <f>ROUND(I493*H493,2)</f>
        <v>0</v>
      </c>
      <c r="BL493" s="18" t="s">
        <v>167</v>
      </c>
      <c r="BM493" s="242" t="s">
        <v>695</v>
      </c>
    </row>
    <row r="494" s="13" customFormat="1">
      <c r="A494" s="13"/>
      <c r="B494" s="244"/>
      <c r="C494" s="245"/>
      <c r="D494" s="246" t="s">
        <v>169</v>
      </c>
      <c r="E494" s="247" t="s">
        <v>1</v>
      </c>
      <c r="F494" s="248" t="s">
        <v>391</v>
      </c>
      <c r="G494" s="245"/>
      <c r="H494" s="247" t="s">
        <v>1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4" t="s">
        <v>169</v>
      </c>
      <c r="AU494" s="254" t="s">
        <v>93</v>
      </c>
      <c r="AV494" s="13" t="s">
        <v>91</v>
      </c>
      <c r="AW494" s="13" t="s">
        <v>38</v>
      </c>
      <c r="AX494" s="13" t="s">
        <v>83</v>
      </c>
      <c r="AY494" s="254" t="s">
        <v>160</v>
      </c>
    </row>
    <row r="495" s="13" customFormat="1">
      <c r="A495" s="13"/>
      <c r="B495" s="244"/>
      <c r="C495" s="245"/>
      <c r="D495" s="246" t="s">
        <v>169</v>
      </c>
      <c r="E495" s="247" t="s">
        <v>1</v>
      </c>
      <c r="F495" s="248" t="s">
        <v>667</v>
      </c>
      <c r="G495" s="245"/>
      <c r="H495" s="247" t="s">
        <v>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4" t="s">
        <v>169</v>
      </c>
      <c r="AU495" s="254" t="s">
        <v>93</v>
      </c>
      <c r="AV495" s="13" t="s">
        <v>91</v>
      </c>
      <c r="AW495" s="13" t="s">
        <v>38</v>
      </c>
      <c r="AX495" s="13" t="s">
        <v>83</v>
      </c>
      <c r="AY495" s="254" t="s">
        <v>160</v>
      </c>
    </row>
    <row r="496" s="14" customFormat="1">
      <c r="A496" s="14"/>
      <c r="B496" s="255"/>
      <c r="C496" s="256"/>
      <c r="D496" s="246" t="s">
        <v>169</v>
      </c>
      <c r="E496" s="257" t="s">
        <v>1</v>
      </c>
      <c r="F496" s="258" t="s">
        <v>688</v>
      </c>
      <c r="G496" s="256"/>
      <c r="H496" s="259">
        <v>3</v>
      </c>
      <c r="I496" s="260"/>
      <c r="J496" s="256"/>
      <c r="K496" s="256"/>
      <c r="L496" s="261"/>
      <c r="M496" s="262"/>
      <c r="N496" s="263"/>
      <c r="O496" s="263"/>
      <c r="P496" s="263"/>
      <c r="Q496" s="263"/>
      <c r="R496" s="263"/>
      <c r="S496" s="263"/>
      <c r="T496" s="26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5" t="s">
        <v>169</v>
      </c>
      <c r="AU496" s="265" t="s">
        <v>93</v>
      </c>
      <c r="AV496" s="14" t="s">
        <v>93</v>
      </c>
      <c r="AW496" s="14" t="s">
        <v>38</v>
      </c>
      <c r="AX496" s="14" t="s">
        <v>83</v>
      </c>
      <c r="AY496" s="265" t="s">
        <v>160</v>
      </c>
    </row>
    <row r="497" s="15" customFormat="1">
      <c r="A497" s="15"/>
      <c r="B497" s="266"/>
      <c r="C497" s="267"/>
      <c r="D497" s="246" t="s">
        <v>169</v>
      </c>
      <c r="E497" s="268" t="s">
        <v>1</v>
      </c>
      <c r="F497" s="269" t="s">
        <v>171</v>
      </c>
      <c r="G497" s="267"/>
      <c r="H497" s="270">
        <v>3</v>
      </c>
      <c r="I497" s="271"/>
      <c r="J497" s="267"/>
      <c r="K497" s="267"/>
      <c r="L497" s="272"/>
      <c r="M497" s="273"/>
      <c r="N497" s="274"/>
      <c r="O497" s="274"/>
      <c r="P497" s="274"/>
      <c r="Q497" s="274"/>
      <c r="R497" s="274"/>
      <c r="S497" s="274"/>
      <c r="T497" s="27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6" t="s">
        <v>169</v>
      </c>
      <c r="AU497" s="276" t="s">
        <v>93</v>
      </c>
      <c r="AV497" s="15" t="s">
        <v>167</v>
      </c>
      <c r="AW497" s="15" t="s">
        <v>38</v>
      </c>
      <c r="AX497" s="15" t="s">
        <v>91</v>
      </c>
      <c r="AY497" s="276" t="s">
        <v>160</v>
      </c>
    </row>
    <row r="498" s="2" customFormat="1">
      <c r="A498" s="40"/>
      <c r="B498" s="41"/>
      <c r="C498" s="231" t="s">
        <v>696</v>
      </c>
      <c r="D498" s="231" t="s">
        <v>162</v>
      </c>
      <c r="E498" s="232" t="s">
        <v>697</v>
      </c>
      <c r="F498" s="233" t="s">
        <v>698</v>
      </c>
      <c r="G498" s="234" t="s">
        <v>165</v>
      </c>
      <c r="H498" s="235">
        <v>1</v>
      </c>
      <c r="I498" s="236"/>
      <c r="J498" s="237">
        <f>ROUND(I498*H498,2)</f>
        <v>0</v>
      </c>
      <c r="K498" s="233" t="s">
        <v>166</v>
      </c>
      <c r="L498" s="46"/>
      <c r="M498" s="238" t="s">
        <v>1</v>
      </c>
      <c r="N498" s="239" t="s">
        <v>48</v>
      </c>
      <c r="O498" s="93"/>
      <c r="P498" s="240">
        <f>O498*H498</f>
        <v>0</v>
      </c>
      <c r="Q498" s="240">
        <v>0.0017099999999999999</v>
      </c>
      <c r="R498" s="240">
        <f>Q498*H498</f>
        <v>0.0017099999999999999</v>
      </c>
      <c r="S498" s="240">
        <v>0</v>
      </c>
      <c r="T498" s="241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42" t="s">
        <v>167</v>
      </c>
      <c r="AT498" s="242" t="s">
        <v>162</v>
      </c>
      <c r="AU498" s="242" t="s">
        <v>93</v>
      </c>
      <c r="AY498" s="18" t="s">
        <v>160</v>
      </c>
      <c r="BE498" s="243">
        <f>IF(N498="základní",J498,0)</f>
        <v>0</v>
      </c>
      <c r="BF498" s="243">
        <f>IF(N498="snížená",J498,0)</f>
        <v>0</v>
      </c>
      <c r="BG498" s="243">
        <f>IF(N498="zákl. přenesená",J498,0)</f>
        <v>0</v>
      </c>
      <c r="BH498" s="243">
        <f>IF(N498="sníž. přenesená",J498,0)</f>
        <v>0</v>
      </c>
      <c r="BI498" s="243">
        <f>IF(N498="nulová",J498,0)</f>
        <v>0</v>
      </c>
      <c r="BJ498" s="18" t="s">
        <v>91</v>
      </c>
      <c r="BK498" s="243">
        <f>ROUND(I498*H498,2)</f>
        <v>0</v>
      </c>
      <c r="BL498" s="18" t="s">
        <v>167</v>
      </c>
      <c r="BM498" s="242" t="s">
        <v>699</v>
      </c>
    </row>
    <row r="499" s="13" customFormat="1">
      <c r="A499" s="13"/>
      <c r="B499" s="244"/>
      <c r="C499" s="245"/>
      <c r="D499" s="246" t="s">
        <v>169</v>
      </c>
      <c r="E499" s="247" t="s">
        <v>1</v>
      </c>
      <c r="F499" s="248" t="s">
        <v>391</v>
      </c>
      <c r="G499" s="245"/>
      <c r="H499" s="247" t="s">
        <v>1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4" t="s">
        <v>169</v>
      </c>
      <c r="AU499" s="254" t="s">
        <v>93</v>
      </c>
      <c r="AV499" s="13" t="s">
        <v>91</v>
      </c>
      <c r="AW499" s="13" t="s">
        <v>38</v>
      </c>
      <c r="AX499" s="13" t="s">
        <v>83</v>
      </c>
      <c r="AY499" s="254" t="s">
        <v>160</v>
      </c>
    </row>
    <row r="500" s="13" customFormat="1">
      <c r="A500" s="13"/>
      <c r="B500" s="244"/>
      <c r="C500" s="245"/>
      <c r="D500" s="246" t="s">
        <v>169</v>
      </c>
      <c r="E500" s="247" t="s">
        <v>1</v>
      </c>
      <c r="F500" s="248" t="s">
        <v>667</v>
      </c>
      <c r="G500" s="245"/>
      <c r="H500" s="247" t="s">
        <v>1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4" t="s">
        <v>169</v>
      </c>
      <c r="AU500" s="254" t="s">
        <v>93</v>
      </c>
      <c r="AV500" s="13" t="s">
        <v>91</v>
      </c>
      <c r="AW500" s="13" t="s">
        <v>38</v>
      </c>
      <c r="AX500" s="13" t="s">
        <v>83</v>
      </c>
      <c r="AY500" s="254" t="s">
        <v>160</v>
      </c>
    </row>
    <row r="501" s="14" customFormat="1">
      <c r="A501" s="14"/>
      <c r="B501" s="255"/>
      <c r="C501" s="256"/>
      <c r="D501" s="246" t="s">
        <v>169</v>
      </c>
      <c r="E501" s="257" t="s">
        <v>1</v>
      </c>
      <c r="F501" s="258" t="s">
        <v>700</v>
      </c>
      <c r="G501" s="256"/>
      <c r="H501" s="259">
        <v>1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5" t="s">
        <v>169</v>
      </c>
      <c r="AU501" s="265" t="s">
        <v>93</v>
      </c>
      <c r="AV501" s="14" t="s">
        <v>93</v>
      </c>
      <c r="AW501" s="14" t="s">
        <v>38</v>
      </c>
      <c r="AX501" s="14" t="s">
        <v>83</v>
      </c>
      <c r="AY501" s="265" t="s">
        <v>160</v>
      </c>
    </row>
    <row r="502" s="15" customFormat="1">
      <c r="A502" s="15"/>
      <c r="B502" s="266"/>
      <c r="C502" s="267"/>
      <c r="D502" s="246" t="s">
        <v>169</v>
      </c>
      <c r="E502" s="268" t="s">
        <v>1</v>
      </c>
      <c r="F502" s="269" t="s">
        <v>171</v>
      </c>
      <c r="G502" s="267"/>
      <c r="H502" s="270">
        <v>1</v>
      </c>
      <c r="I502" s="271"/>
      <c r="J502" s="267"/>
      <c r="K502" s="267"/>
      <c r="L502" s="272"/>
      <c r="M502" s="273"/>
      <c r="N502" s="274"/>
      <c r="O502" s="274"/>
      <c r="P502" s="274"/>
      <c r="Q502" s="274"/>
      <c r="R502" s="274"/>
      <c r="S502" s="274"/>
      <c r="T502" s="27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6" t="s">
        <v>169</v>
      </c>
      <c r="AU502" s="276" t="s">
        <v>93</v>
      </c>
      <c r="AV502" s="15" t="s">
        <v>167</v>
      </c>
      <c r="AW502" s="15" t="s">
        <v>38</v>
      </c>
      <c r="AX502" s="15" t="s">
        <v>91</v>
      </c>
      <c r="AY502" s="276" t="s">
        <v>160</v>
      </c>
    </row>
    <row r="503" s="2" customFormat="1">
      <c r="A503" s="40"/>
      <c r="B503" s="41"/>
      <c r="C503" s="288" t="s">
        <v>701</v>
      </c>
      <c r="D503" s="288" t="s">
        <v>357</v>
      </c>
      <c r="E503" s="289" t="s">
        <v>702</v>
      </c>
      <c r="F503" s="290" t="s">
        <v>703</v>
      </c>
      <c r="G503" s="291" t="s">
        <v>165</v>
      </c>
      <c r="H503" s="292">
        <v>1</v>
      </c>
      <c r="I503" s="293"/>
      <c r="J503" s="294">
        <f>ROUND(I503*H503,2)</f>
        <v>0</v>
      </c>
      <c r="K503" s="290" t="s">
        <v>166</v>
      </c>
      <c r="L503" s="295"/>
      <c r="M503" s="296" t="s">
        <v>1</v>
      </c>
      <c r="N503" s="297" t="s">
        <v>48</v>
      </c>
      <c r="O503" s="93"/>
      <c r="P503" s="240">
        <f>O503*H503</f>
        <v>0</v>
      </c>
      <c r="Q503" s="240">
        <v>0.0149</v>
      </c>
      <c r="R503" s="240">
        <f>Q503*H503</f>
        <v>0.0149</v>
      </c>
      <c r="S503" s="240">
        <v>0</v>
      </c>
      <c r="T503" s="241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42" t="s">
        <v>229</v>
      </c>
      <c r="AT503" s="242" t="s">
        <v>357</v>
      </c>
      <c r="AU503" s="242" t="s">
        <v>93</v>
      </c>
      <c r="AY503" s="18" t="s">
        <v>160</v>
      </c>
      <c r="BE503" s="243">
        <f>IF(N503="základní",J503,0)</f>
        <v>0</v>
      </c>
      <c r="BF503" s="243">
        <f>IF(N503="snížená",J503,0)</f>
        <v>0</v>
      </c>
      <c r="BG503" s="243">
        <f>IF(N503="zákl. přenesená",J503,0)</f>
        <v>0</v>
      </c>
      <c r="BH503" s="243">
        <f>IF(N503="sníž. přenesená",J503,0)</f>
        <v>0</v>
      </c>
      <c r="BI503" s="243">
        <f>IF(N503="nulová",J503,0)</f>
        <v>0</v>
      </c>
      <c r="BJ503" s="18" t="s">
        <v>91</v>
      </c>
      <c r="BK503" s="243">
        <f>ROUND(I503*H503,2)</f>
        <v>0</v>
      </c>
      <c r="BL503" s="18" t="s">
        <v>167</v>
      </c>
      <c r="BM503" s="242" t="s">
        <v>704</v>
      </c>
    </row>
    <row r="504" s="13" customFormat="1">
      <c r="A504" s="13"/>
      <c r="B504" s="244"/>
      <c r="C504" s="245"/>
      <c r="D504" s="246" t="s">
        <v>169</v>
      </c>
      <c r="E504" s="247" t="s">
        <v>1</v>
      </c>
      <c r="F504" s="248" t="s">
        <v>391</v>
      </c>
      <c r="G504" s="245"/>
      <c r="H504" s="247" t="s">
        <v>1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4" t="s">
        <v>169</v>
      </c>
      <c r="AU504" s="254" t="s">
        <v>93</v>
      </c>
      <c r="AV504" s="13" t="s">
        <v>91</v>
      </c>
      <c r="AW504" s="13" t="s">
        <v>38</v>
      </c>
      <c r="AX504" s="13" t="s">
        <v>83</v>
      </c>
      <c r="AY504" s="254" t="s">
        <v>160</v>
      </c>
    </row>
    <row r="505" s="13" customFormat="1">
      <c r="A505" s="13"/>
      <c r="B505" s="244"/>
      <c r="C505" s="245"/>
      <c r="D505" s="246" t="s">
        <v>169</v>
      </c>
      <c r="E505" s="247" t="s">
        <v>1</v>
      </c>
      <c r="F505" s="248" t="s">
        <v>667</v>
      </c>
      <c r="G505" s="245"/>
      <c r="H505" s="247" t="s">
        <v>1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4" t="s">
        <v>169</v>
      </c>
      <c r="AU505" s="254" t="s">
        <v>93</v>
      </c>
      <c r="AV505" s="13" t="s">
        <v>91</v>
      </c>
      <c r="AW505" s="13" t="s">
        <v>38</v>
      </c>
      <c r="AX505" s="13" t="s">
        <v>83</v>
      </c>
      <c r="AY505" s="254" t="s">
        <v>160</v>
      </c>
    </row>
    <row r="506" s="14" customFormat="1">
      <c r="A506" s="14"/>
      <c r="B506" s="255"/>
      <c r="C506" s="256"/>
      <c r="D506" s="246" t="s">
        <v>169</v>
      </c>
      <c r="E506" s="257" t="s">
        <v>1</v>
      </c>
      <c r="F506" s="258" t="s">
        <v>700</v>
      </c>
      <c r="G506" s="256"/>
      <c r="H506" s="259">
        <v>1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5" t="s">
        <v>169</v>
      </c>
      <c r="AU506" s="265" t="s">
        <v>93</v>
      </c>
      <c r="AV506" s="14" t="s">
        <v>93</v>
      </c>
      <c r="AW506" s="14" t="s">
        <v>38</v>
      </c>
      <c r="AX506" s="14" t="s">
        <v>83</v>
      </c>
      <c r="AY506" s="265" t="s">
        <v>160</v>
      </c>
    </row>
    <row r="507" s="15" customFormat="1">
      <c r="A507" s="15"/>
      <c r="B507" s="266"/>
      <c r="C507" s="267"/>
      <c r="D507" s="246" t="s">
        <v>169</v>
      </c>
      <c r="E507" s="268" t="s">
        <v>1</v>
      </c>
      <c r="F507" s="269" t="s">
        <v>171</v>
      </c>
      <c r="G507" s="267"/>
      <c r="H507" s="270">
        <v>1</v>
      </c>
      <c r="I507" s="271"/>
      <c r="J507" s="267"/>
      <c r="K507" s="267"/>
      <c r="L507" s="272"/>
      <c r="M507" s="273"/>
      <c r="N507" s="274"/>
      <c r="O507" s="274"/>
      <c r="P507" s="274"/>
      <c r="Q507" s="274"/>
      <c r="R507" s="274"/>
      <c r="S507" s="274"/>
      <c r="T507" s="27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6" t="s">
        <v>169</v>
      </c>
      <c r="AU507" s="276" t="s">
        <v>93</v>
      </c>
      <c r="AV507" s="15" t="s">
        <v>167</v>
      </c>
      <c r="AW507" s="15" t="s">
        <v>38</v>
      </c>
      <c r="AX507" s="15" t="s">
        <v>91</v>
      </c>
      <c r="AY507" s="276" t="s">
        <v>160</v>
      </c>
    </row>
    <row r="508" s="2" customFormat="1">
      <c r="A508" s="40"/>
      <c r="B508" s="41"/>
      <c r="C508" s="231" t="s">
        <v>705</v>
      </c>
      <c r="D508" s="231" t="s">
        <v>162</v>
      </c>
      <c r="E508" s="232" t="s">
        <v>706</v>
      </c>
      <c r="F508" s="233" t="s">
        <v>707</v>
      </c>
      <c r="G508" s="234" t="s">
        <v>165</v>
      </c>
      <c r="H508" s="235">
        <v>1</v>
      </c>
      <c r="I508" s="236"/>
      <c r="J508" s="237">
        <f>ROUND(I508*H508,2)</f>
        <v>0</v>
      </c>
      <c r="K508" s="233" t="s">
        <v>166</v>
      </c>
      <c r="L508" s="46"/>
      <c r="M508" s="238" t="s">
        <v>1</v>
      </c>
      <c r="N508" s="239" t="s">
        <v>48</v>
      </c>
      <c r="O508" s="93"/>
      <c r="P508" s="240">
        <f>O508*H508</f>
        <v>0</v>
      </c>
      <c r="Q508" s="240">
        <v>0</v>
      </c>
      <c r="R508" s="240">
        <f>Q508*H508</f>
        <v>0</v>
      </c>
      <c r="S508" s="240">
        <v>0</v>
      </c>
      <c r="T508" s="241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42" t="s">
        <v>167</v>
      </c>
      <c r="AT508" s="242" t="s">
        <v>162</v>
      </c>
      <c r="AU508" s="242" t="s">
        <v>93</v>
      </c>
      <c r="AY508" s="18" t="s">
        <v>160</v>
      </c>
      <c r="BE508" s="243">
        <f>IF(N508="základní",J508,0)</f>
        <v>0</v>
      </c>
      <c r="BF508" s="243">
        <f>IF(N508="snížená",J508,0)</f>
        <v>0</v>
      </c>
      <c r="BG508" s="243">
        <f>IF(N508="zákl. přenesená",J508,0)</f>
        <v>0</v>
      </c>
      <c r="BH508" s="243">
        <f>IF(N508="sníž. přenesená",J508,0)</f>
        <v>0</v>
      </c>
      <c r="BI508" s="243">
        <f>IF(N508="nulová",J508,0)</f>
        <v>0</v>
      </c>
      <c r="BJ508" s="18" t="s">
        <v>91</v>
      </c>
      <c r="BK508" s="243">
        <f>ROUND(I508*H508,2)</f>
        <v>0</v>
      </c>
      <c r="BL508" s="18" t="s">
        <v>167</v>
      </c>
      <c r="BM508" s="242" t="s">
        <v>708</v>
      </c>
    </row>
    <row r="509" s="13" customFormat="1">
      <c r="A509" s="13"/>
      <c r="B509" s="244"/>
      <c r="C509" s="245"/>
      <c r="D509" s="246" t="s">
        <v>169</v>
      </c>
      <c r="E509" s="247" t="s">
        <v>1</v>
      </c>
      <c r="F509" s="248" t="s">
        <v>391</v>
      </c>
      <c r="G509" s="245"/>
      <c r="H509" s="247" t="s">
        <v>1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4" t="s">
        <v>169</v>
      </c>
      <c r="AU509" s="254" t="s">
        <v>93</v>
      </c>
      <c r="AV509" s="13" t="s">
        <v>91</v>
      </c>
      <c r="AW509" s="13" t="s">
        <v>38</v>
      </c>
      <c r="AX509" s="13" t="s">
        <v>83</v>
      </c>
      <c r="AY509" s="254" t="s">
        <v>160</v>
      </c>
    </row>
    <row r="510" s="13" customFormat="1">
      <c r="A510" s="13"/>
      <c r="B510" s="244"/>
      <c r="C510" s="245"/>
      <c r="D510" s="246" t="s">
        <v>169</v>
      </c>
      <c r="E510" s="247" t="s">
        <v>1</v>
      </c>
      <c r="F510" s="248" t="s">
        <v>709</v>
      </c>
      <c r="G510" s="245"/>
      <c r="H510" s="247" t="s">
        <v>1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4" t="s">
        <v>169</v>
      </c>
      <c r="AU510" s="254" t="s">
        <v>93</v>
      </c>
      <c r="AV510" s="13" t="s">
        <v>91</v>
      </c>
      <c r="AW510" s="13" t="s">
        <v>38</v>
      </c>
      <c r="AX510" s="13" t="s">
        <v>83</v>
      </c>
      <c r="AY510" s="254" t="s">
        <v>160</v>
      </c>
    </row>
    <row r="511" s="14" customFormat="1">
      <c r="A511" s="14"/>
      <c r="B511" s="255"/>
      <c r="C511" s="256"/>
      <c r="D511" s="246" t="s">
        <v>169</v>
      </c>
      <c r="E511" s="257" t="s">
        <v>1</v>
      </c>
      <c r="F511" s="258" t="s">
        <v>91</v>
      </c>
      <c r="G511" s="256"/>
      <c r="H511" s="259">
        <v>1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5" t="s">
        <v>169</v>
      </c>
      <c r="AU511" s="265" t="s">
        <v>93</v>
      </c>
      <c r="AV511" s="14" t="s">
        <v>93</v>
      </c>
      <c r="AW511" s="14" t="s">
        <v>38</v>
      </c>
      <c r="AX511" s="14" t="s">
        <v>83</v>
      </c>
      <c r="AY511" s="265" t="s">
        <v>160</v>
      </c>
    </row>
    <row r="512" s="15" customFormat="1">
      <c r="A512" s="15"/>
      <c r="B512" s="266"/>
      <c r="C512" s="267"/>
      <c r="D512" s="246" t="s">
        <v>169</v>
      </c>
      <c r="E512" s="268" t="s">
        <v>1</v>
      </c>
      <c r="F512" s="269" t="s">
        <v>171</v>
      </c>
      <c r="G512" s="267"/>
      <c r="H512" s="270">
        <v>1</v>
      </c>
      <c r="I512" s="271"/>
      <c r="J512" s="267"/>
      <c r="K512" s="267"/>
      <c r="L512" s="272"/>
      <c r="M512" s="273"/>
      <c r="N512" s="274"/>
      <c r="O512" s="274"/>
      <c r="P512" s="274"/>
      <c r="Q512" s="274"/>
      <c r="R512" s="274"/>
      <c r="S512" s="274"/>
      <c r="T512" s="27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6" t="s">
        <v>169</v>
      </c>
      <c r="AU512" s="276" t="s">
        <v>93</v>
      </c>
      <c r="AV512" s="15" t="s">
        <v>167</v>
      </c>
      <c r="AW512" s="15" t="s">
        <v>38</v>
      </c>
      <c r="AX512" s="15" t="s">
        <v>91</v>
      </c>
      <c r="AY512" s="276" t="s">
        <v>160</v>
      </c>
    </row>
    <row r="513" s="2" customFormat="1">
      <c r="A513" s="40"/>
      <c r="B513" s="41"/>
      <c r="C513" s="288" t="s">
        <v>710</v>
      </c>
      <c r="D513" s="288" t="s">
        <v>357</v>
      </c>
      <c r="E513" s="289" t="s">
        <v>711</v>
      </c>
      <c r="F513" s="290" t="s">
        <v>712</v>
      </c>
      <c r="G513" s="291" t="s">
        <v>165</v>
      </c>
      <c r="H513" s="292">
        <v>1</v>
      </c>
      <c r="I513" s="293"/>
      <c r="J513" s="294">
        <f>ROUND(I513*H513,2)</f>
        <v>0</v>
      </c>
      <c r="K513" s="290" t="s">
        <v>1</v>
      </c>
      <c r="L513" s="295"/>
      <c r="M513" s="296" t="s">
        <v>1</v>
      </c>
      <c r="N513" s="297" t="s">
        <v>48</v>
      </c>
      <c r="O513" s="93"/>
      <c r="P513" s="240">
        <f>O513*H513</f>
        <v>0</v>
      </c>
      <c r="Q513" s="240">
        <v>0.33400000000000002</v>
      </c>
      <c r="R513" s="240">
        <f>Q513*H513</f>
        <v>0.33400000000000002</v>
      </c>
      <c r="S513" s="240">
        <v>0</v>
      </c>
      <c r="T513" s="241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42" t="s">
        <v>229</v>
      </c>
      <c r="AT513" s="242" t="s">
        <v>357</v>
      </c>
      <c r="AU513" s="242" t="s">
        <v>93</v>
      </c>
      <c r="AY513" s="18" t="s">
        <v>160</v>
      </c>
      <c r="BE513" s="243">
        <f>IF(N513="základní",J513,0)</f>
        <v>0</v>
      </c>
      <c r="BF513" s="243">
        <f>IF(N513="snížená",J513,0)</f>
        <v>0</v>
      </c>
      <c r="BG513" s="243">
        <f>IF(N513="zákl. přenesená",J513,0)</f>
        <v>0</v>
      </c>
      <c r="BH513" s="243">
        <f>IF(N513="sníž. přenesená",J513,0)</f>
        <v>0</v>
      </c>
      <c r="BI513" s="243">
        <f>IF(N513="nulová",J513,0)</f>
        <v>0</v>
      </c>
      <c r="BJ513" s="18" t="s">
        <v>91</v>
      </c>
      <c r="BK513" s="243">
        <f>ROUND(I513*H513,2)</f>
        <v>0</v>
      </c>
      <c r="BL513" s="18" t="s">
        <v>167</v>
      </c>
      <c r="BM513" s="242" t="s">
        <v>713</v>
      </c>
    </row>
    <row r="514" s="2" customFormat="1">
      <c r="A514" s="40"/>
      <c r="B514" s="41"/>
      <c r="C514" s="231" t="s">
        <v>714</v>
      </c>
      <c r="D514" s="231" t="s">
        <v>162</v>
      </c>
      <c r="E514" s="232" t="s">
        <v>715</v>
      </c>
      <c r="F514" s="233" t="s">
        <v>716</v>
      </c>
      <c r="G514" s="234" t="s">
        <v>177</v>
      </c>
      <c r="H514" s="235">
        <v>17.420000000000002</v>
      </c>
      <c r="I514" s="236"/>
      <c r="J514" s="237">
        <f>ROUND(I514*H514,2)</f>
        <v>0</v>
      </c>
      <c r="K514" s="233" t="s">
        <v>1</v>
      </c>
      <c r="L514" s="46"/>
      <c r="M514" s="238" t="s">
        <v>1</v>
      </c>
      <c r="N514" s="239" t="s">
        <v>48</v>
      </c>
      <c r="O514" s="93"/>
      <c r="P514" s="240">
        <f>O514*H514</f>
        <v>0</v>
      </c>
      <c r="Q514" s="240">
        <v>1.0000000000000001E-05</v>
      </c>
      <c r="R514" s="240">
        <f>Q514*H514</f>
        <v>0.00017420000000000003</v>
      </c>
      <c r="S514" s="240">
        <v>0</v>
      </c>
      <c r="T514" s="241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42" t="s">
        <v>167</v>
      </c>
      <c r="AT514" s="242" t="s">
        <v>162</v>
      </c>
      <c r="AU514" s="242" t="s">
        <v>93</v>
      </c>
      <c r="AY514" s="18" t="s">
        <v>160</v>
      </c>
      <c r="BE514" s="243">
        <f>IF(N514="základní",J514,0)</f>
        <v>0</v>
      </c>
      <c r="BF514" s="243">
        <f>IF(N514="snížená",J514,0)</f>
        <v>0</v>
      </c>
      <c r="BG514" s="243">
        <f>IF(N514="zákl. přenesená",J514,0)</f>
        <v>0</v>
      </c>
      <c r="BH514" s="243">
        <f>IF(N514="sníž. přenesená",J514,0)</f>
        <v>0</v>
      </c>
      <c r="BI514" s="243">
        <f>IF(N514="nulová",J514,0)</f>
        <v>0</v>
      </c>
      <c r="BJ514" s="18" t="s">
        <v>91</v>
      </c>
      <c r="BK514" s="243">
        <f>ROUND(I514*H514,2)</f>
        <v>0</v>
      </c>
      <c r="BL514" s="18" t="s">
        <v>167</v>
      </c>
      <c r="BM514" s="242" t="s">
        <v>717</v>
      </c>
    </row>
    <row r="515" s="13" customFormat="1">
      <c r="A515" s="13"/>
      <c r="B515" s="244"/>
      <c r="C515" s="245"/>
      <c r="D515" s="246" t="s">
        <v>169</v>
      </c>
      <c r="E515" s="247" t="s">
        <v>1</v>
      </c>
      <c r="F515" s="248" t="s">
        <v>391</v>
      </c>
      <c r="G515" s="245"/>
      <c r="H515" s="247" t="s">
        <v>1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4" t="s">
        <v>169</v>
      </c>
      <c r="AU515" s="254" t="s">
        <v>93</v>
      </c>
      <c r="AV515" s="13" t="s">
        <v>91</v>
      </c>
      <c r="AW515" s="13" t="s">
        <v>38</v>
      </c>
      <c r="AX515" s="13" t="s">
        <v>83</v>
      </c>
      <c r="AY515" s="254" t="s">
        <v>160</v>
      </c>
    </row>
    <row r="516" s="14" customFormat="1">
      <c r="A516" s="14"/>
      <c r="B516" s="255"/>
      <c r="C516" s="256"/>
      <c r="D516" s="246" t="s">
        <v>169</v>
      </c>
      <c r="E516" s="257" t="s">
        <v>1</v>
      </c>
      <c r="F516" s="258" t="s">
        <v>718</v>
      </c>
      <c r="G516" s="256"/>
      <c r="H516" s="259">
        <v>17.420000000000002</v>
      </c>
      <c r="I516" s="260"/>
      <c r="J516" s="256"/>
      <c r="K516" s="256"/>
      <c r="L516" s="261"/>
      <c r="M516" s="262"/>
      <c r="N516" s="263"/>
      <c r="O516" s="263"/>
      <c r="P516" s="263"/>
      <c r="Q516" s="263"/>
      <c r="R516" s="263"/>
      <c r="S516" s="263"/>
      <c r="T516" s="26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5" t="s">
        <v>169</v>
      </c>
      <c r="AU516" s="265" t="s">
        <v>93</v>
      </c>
      <c r="AV516" s="14" t="s">
        <v>93</v>
      </c>
      <c r="AW516" s="14" t="s">
        <v>38</v>
      </c>
      <c r="AX516" s="14" t="s">
        <v>83</v>
      </c>
      <c r="AY516" s="265" t="s">
        <v>160</v>
      </c>
    </row>
    <row r="517" s="15" customFormat="1">
      <c r="A517" s="15"/>
      <c r="B517" s="266"/>
      <c r="C517" s="267"/>
      <c r="D517" s="246" t="s">
        <v>169</v>
      </c>
      <c r="E517" s="268" t="s">
        <v>1</v>
      </c>
      <c r="F517" s="269" t="s">
        <v>171</v>
      </c>
      <c r="G517" s="267"/>
      <c r="H517" s="270">
        <v>17.420000000000002</v>
      </c>
      <c r="I517" s="271"/>
      <c r="J517" s="267"/>
      <c r="K517" s="267"/>
      <c r="L517" s="272"/>
      <c r="M517" s="273"/>
      <c r="N517" s="274"/>
      <c r="O517" s="274"/>
      <c r="P517" s="274"/>
      <c r="Q517" s="274"/>
      <c r="R517" s="274"/>
      <c r="S517" s="274"/>
      <c r="T517" s="27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6" t="s">
        <v>169</v>
      </c>
      <c r="AU517" s="276" t="s">
        <v>93</v>
      </c>
      <c r="AV517" s="15" t="s">
        <v>167</v>
      </c>
      <c r="AW517" s="15" t="s">
        <v>38</v>
      </c>
      <c r="AX517" s="15" t="s">
        <v>91</v>
      </c>
      <c r="AY517" s="276" t="s">
        <v>160</v>
      </c>
    </row>
    <row r="518" s="2" customFormat="1">
      <c r="A518" s="40"/>
      <c r="B518" s="41"/>
      <c r="C518" s="288" t="s">
        <v>719</v>
      </c>
      <c r="D518" s="288" t="s">
        <v>357</v>
      </c>
      <c r="E518" s="289" t="s">
        <v>720</v>
      </c>
      <c r="F518" s="290" t="s">
        <v>721</v>
      </c>
      <c r="G518" s="291" t="s">
        <v>177</v>
      </c>
      <c r="H518" s="292">
        <v>17.943000000000001</v>
      </c>
      <c r="I518" s="293"/>
      <c r="J518" s="294">
        <f>ROUND(I518*H518,2)</f>
        <v>0</v>
      </c>
      <c r="K518" s="290" t="s">
        <v>1</v>
      </c>
      <c r="L518" s="295"/>
      <c r="M518" s="296" t="s">
        <v>1</v>
      </c>
      <c r="N518" s="297" t="s">
        <v>48</v>
      </c>
      <c r="O518" s="93"/>
      <c r="P518" s="240">
        <f>O518*H518</f>
        <v>0</v>
      </c>
      <c r="Q518" s="240">
        <v>0.0043099999999999996</v>
      </c>
      <c r="R518" s="240">
        <f>Q518*H518</f>
        <v>0.077334329999999993</v>
      </c>
      <c r="S518" s="240">
        <v>0</v>
      </c>
      <c r="T518" s="241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42" t="s">
        <v>229</v>
      </c>
      <c r="AT518" s="242" t="s">
        <v>357</v>
      </c>
      <c r="AU518" s="242" t="s">
        <v>93</v>
      </c>
      <c r="AY518" s="18" t="s">
        <v>160</v>
      </c>
      <c r="BE518" s="243">
        <f>IF(N518="základní",J518,0)</f>
        <v>0</v>
      </c>
      <c r="BF518" s="243">
        <f>IF(N518="snížená",J518,0)</f>
        <v>0</v>
      </c>
      <c r="BG518" s="243">
        <f>IF(N518="zákl. přenesená",J518,0)</f>
        <v>0</v>
      </c>
      <c r="BH518" s="243">
        <f>IF(N518="sníž. přenesená",J518,0)</f>
        <v>0</v>
      </c>
      <c r="BI518" s="243">
        <f>IF(N518="nulová",J518,0)</f>
        <v>0</v>
      </c>
      <c r="BJ518" s="18" t="s">
        <v>91</v>
      </c>
      <c r="BK518" s="243">
        <f>ROUND(I518*H518,2)</f>
        <v>0</v>
      </c>
      <c r="BL518" s="18" t="s">
        <v>167</v>
      </c>
      <c r="BM518" s="242" t="s">
        <v>722</v>
      </c>
    </row>
    <row r="519" s="14" customFormat="1">
      <c r="A519" s="14"/>
      <c r="B519" s="255"/>
      <c r="C519" s="256"/>
      <c r="D519" s="246" t="s">
        <v>169</v>
      </c>
      <c r="E519" s="256"/>
      <c r="F519" s="258" t="s">
        <v>723</v>
      </c>
      <c r="G519" s="256"/>
      <c r="H519" s="259">
        <v>17.943000000000001</v>
      </c>
      <c r="I519" s="260"/>
      <c r="J519" s="256"/>
      <c r="K519" s="256"/>
      <c r="L519" s="261"/>
      <c r="M519" s="262"/>
      <c r="N519" s="263"/>
      <c r="O519" s="263"/>
      <c r="P519" s="263"/>
      <c r="Q519" s="263"/>
      <c r="R519" s="263"/>
      <c r="S519" s="263"/>
      <c r="T519" s="26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5" t="s">
        <v>169</v>
      </c>
      <c r="AU519" s="265" t="s">
        <v>93</v>
      </c>
      <c r="AV519" s="14" t="s">
        <v>93</v>
      </c>
      <c r="AW519" s="14" t="s">
        <v>4</v>
      </c>
      <c r="AX519" s="14" t="s">
        <v>91</v>
      </c>
      <c r="AY519" s="265" t="s">
        <v>160</v>
      </c>
    </row>
    <row r="520" s="2" customFormat="1" ht="16.5" customHeight="1">
      <c r="A520" s="40"/>
      <c r="B520" s="41"/>
      <c r="C520" s="231" t="s">
        <v>724</v>
      </c>
      <c r="D520" s="231" t="s">
        <v>162</v>
      </c>
      <c r="E520" s="232" t="s">
        <v>725</v>
      </c>
      <c r="F520" s="233" t="s">
        <v>726</v>
      </c>
      <c r="G520" s="234" t="s">
        <v>177</v>
      </c>
      <c r="H520" s="235">
        <v>29.98</v>
      </c>
      <c r="I520" s="236"/>
      <c r="J520" s="237">
        <f>ROUND(I520*H520,2)</f>
        <v>0</v>
      </c>
      <c r="K520" s="233" t="s">
        <v>1</v>
      </c>
      <c r="L520" s="46"/>
      <c r="M520" s="238" t="s">
        <v>1</v>
      </c>
      <c r="N520" s="239" t="s">
        <v>48</v>
      </c>
      <c r="O520" s="93"/>
      <c r="P520" s="240">
        <f>O520*H520</f>
        <v>0</v>
      </c>
      <c r="Q520" s="240">
        <v>0</v>
      </c>
      <c r="R520" s="240">
        <f>Q520*H520</f>
        <v>0</v>
      </c>
      <c r="S520" s="240">
        <v>0</v>
      </c>
      <c r="T520" s="241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42" t="s">
        <v>167</v>
      </c>
      <c r="AT520" s="242" t="s">
        <v>162</v>
      </c>
      <c r="AU520" s="242" t="s">
        <v>93</v>
      </c>
      <c r="AY520" s="18" t="s">
        <v>160</v>
      </c>
      <c r="BE520" s="243">
        <f>IF(N520="základní",J520,0)</f>
        <v>0</v>
      </c>
      <c r="BF520" s="243">
        <f>IF(N520="snížená",J520,0)</f>
        <v>0</v>
      </c>
      <c r="BG520" s="243">
        <f>IF(N520="zákl. přenesená",J520,0)</f>
        <v>0</v>
      </c>
      <c r="BH520" s="243">
        <f>IF(N520="sníž. přenesená",J520,0)</f>
        <v>0</v>
      </c>
      <c r="BI520" s="243">
        <f>IF(N520="nulová",J520,0)</f>
        <v>0</v>
      </c>
      <c r="BJ520" s="18" t="s">
        <v>91</v>
      </c>
      <c r="BK520" s="243">
        <f>ROUND(I520*H520,2)</f>
        <v>0</v>
      </c>
      <c r="BL520" s="18" t="s">
        <v>167</v>
      </c>
      <c r="BM520" s="242" t="s">
        <v>727</v>
      </c>
    </row>
    <row r="521" s="13" customFormat="1">
      <c r="A521" s="13"/>
      <c r="B521" s="244"/>
      <c r="C521" s="245"/>
      <c r="D521" s="246" t="s">
        <v>169</v>
      </c>
      <c r="E521" s="247" t="s">
        <v>1</v>
      </c>
      <c r="F521" s="248" t="s">
        <v>391</v>
      </c>
      <c r="G521" s="245"/>
      <c r="H521" s="247" t="s">
        <v>1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4" t="s">
        <v>169</v>
      </c>
      <c r="AU521" s="254" t="s">
        <v>93</v>
      </c>
      <c r="AV521" s="13" t="s">
        <v>91</v>
      </c>
      <c r="AW521" s="13" t="s">
        <v>38</v>
      </c>
      <c r="AX521" s="13" t="s">
        <v>83</v>
      </c>
      <c r="AY521" s="254" t="s">
        <v>160</v>
      </c>
    </row>
    <row r="522" s="14" customFormat="1">
      <c r="A522" s="14"/>
      <c r="B522" s="255"/>
      <c r="C522" s="256"/>
      <c r="D522" s="246" t="s">
        <v>169</v>
      </c>
      <c r="E522" s="257" t="s">
        <v>1</v>
      </c>
      <c r="F522" s="258" t="s">
        <v>728</v>
      </c>
      <c r="G522" s="256"/>
      <c r="H522" s="259">
        <v>29.98</v>
      </c>
      <c r="I522" s="260"/>
      <c r="J522" s="256"/>
      <c r="K522" s="256"/>
      <c r="L522" s="261"/>
      <c r="M522" s="262"/>
      <c r="N522" s="263"/>
      <c r="O522" s="263"/>
      <c r="P522" s="263"/>
      <c r="Q522" s="263"/>
      <c r="R522" s="263"/>
      <c r="S522" s="263"/>
      <c r="T522" s="26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5" t="s">
        <v>169</v>
      </c>
      <c r="AU522" s="265" t="s">
        <v>93</v>
      </c>
      <c r="AV522" s="14" t="s">
        <v>93</v>
      </c>
      <c r="AW522" s="14" t="s">
        <v>38</v>
      </c>
      <c r="AX522" s="14" t="s">
        <v>83</v>
      </c>
      <c r="AY522" s="265" t="s">
        <v>160</v>
      </c>
    </row>
    <row r="523" s="15" customFormat="1">
      <c r="A523" s="15"/>
      <c r="B523" s="266"/>
      <c r="C523" s="267"/>
      <c r="D523" s="246" t="s">
        <v>169</v>
      </c>
      <c r="E523" s="268" t="s">
        <v>1</v>
      </c>
      <c r="F523" s="269" t="s">
        <v>171</v>
      </c>
      <c r="G523" s="267"/>
      <c r="H523" s="270">
        <v>29.98</v>
      </c>
      <c r="I523" s="271"/>
      <c r="J523" s="267"/>
      <c r="K523" s="267"/>
      <c r="L523" s="272"/>
      <c r="M523" s="273"/>
      <c r="N523" s="274"/>
      <c r="O523" s="274"/>
      <c r="P523" s="274"/>
      <c r="Q523" s="274"/>
      <c r="R523" s="274"/>
      <c r="S523" s="274"/>
      <c r="T523" s="27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6" t="s">
        <v>169</v>
      </c>
      <c r="AU523" s="276" t="s">
        <v>93</v>
      </c>
      <c r="AV523" s="15" t="s">
        <v>167</v>
      </c>
      <c r="AW523" s="15" t="s">
        <v>38</v>
      </c>
      <c r="AX523" s="15" t="s">
        <v>91</v>
      </c>
      <c r="AY523" s="276" t="s">
        <v>160</v>
      </c>
    </row>
    <row r="524" s="2" customFormat="1" ht="21.75" customHeight="1">
      <c r="A524" s="40"/>
      <c r="B524" s="41"/>
      <c r="C524" s="288" t="s">
        <v>729</v>
      </c>
      <c r="D524" s="288" t="s">
        <v>357</v>
      </c>
      <c r="E524" s="289" t="s">
        <v>730</v>
      </c>
      <c r="F524" s="290" t="s">
        <v>731</v>
      </c>
      <c r="G524" s="291" t="s">
        <v>177</v>
      </c>
      <c r="H524" s="292">
        <v>30.43</v>
      </c>
      <c r="I524" s="293"/>
      <c r="J524" s="294">
        <f>ROUND(I524*H524,2)</f>
        <v>0</v>
      </c>
      <c r="K524" s="290" t="s">
        <v>166</v>
      </c>
      <c r="L524" s="295"/>
      <c r="M524" s="296" t="s">
        <v>1</v>
      </c>
      <c r="N524" s="297" t="s">
        <v>48</v>
      </c>
      <c r="O524" s="93"/>
      <c r="P524" s="240">
        <f>O524*H524</f>
        <v>0</v>
      </c>
      <c r="Q524" s="240">
        <v>0.080799999999999997</v>
      </c>
      <c r="R524" s="240">
        <f>Q524*H524</f>
        <v>2.4587439999999998</v>
      </c>
      <c r="S524" s="240">
        <v>0</v>
      </c>
      <c r="T524" s="241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42" t="s">
        <v>229</v>
      </c>
      <c r="AT524" s="242" t="s">
        <v>357</v>
      </c>
      <c r="AU524" s="242" t="s">
        <v>93</v>
      </c>
      <c r="AY524" s="18" t="s">
        <v>160</v>
      </c>
      <c r="BE524" s="243">
        <f>IF(N524="základní",J524,0)</f>
        <v>0</v>
      </c>
      <c r="BF524" s="243">
        <f>IF(N524="snížená",J524,0)</f>
        <v>0</v>
      </c>
      <c r="BG524" s="243">
        <f>IF(N524="zákl. přenesená",J524,0)</f>
        <v>0</v>
      </c>
      <c r="BH524" s="243">
        <f>IF(N524="sníž. přenesená",J524,0)</f>
        <v>0</v>
      </c>
      <c r="BI524" s="243">
        <f>IF(N524="nulová",J524,0)</f>
        <v>0</v>
      </c>
      <c r="BJ524" s="18" t="s">
        <v>91</v>
      </c>
      <c r="BK524" s="243">
        <f>ROUND(I524*H524,2)</f>
        <v>0</v>
      </c>
      <c r="BL524" s="18" t="s">
        <v>167</v>
      </c>
      <c r="BM524" s="242" t="s">
        <v>732</v>
      </c>
    </row>
    <row r="525" s="14" customFormat="1">
      <c r="A525" s="14"/>
      <c r="B525" s="255"/>
      <c r="C525" s="256"/>
      <c r="D525" s="246" t="s">
        <v>169</v>
      </c>
      <c r="E525" s="256"/>
      <c r="F525" s="258" t="s">
        <v>733</v>
      </c>
      <c r="G525" s="256"/>
      <c r="H525" s="259">
        <v>30.43</v>
      </c>
      <c r="I525" s="260"/>
      <c r="J525" s="256"/>
      <c r="K525" s="256"/>
      <c r="L525" s="261"/>
      <c r="M525" s="262"/>
      <c r="N525" s="263"/>
      <c r="O525" s="263"/>
      <c r="P525" s="263"/>
      <c r="Q525" s="263"/>
      <c r="R525" s="263"/>
      <c r="S525" s="263"/>
      <c r="T525" s="26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5" t="s">
        <v>169</v>
      </c>
      <c r="AU525" s="265" t="s">
        <v>93</v>
      </c>
      <c r="AV525" s="14" t="s">
        <v>93</v>
      </c>
      <c r="AW525" s="14" t="s">
        <v>4</v>
      </c>
      <c r="AX525" s="14" t="s">
        <v>91</v>
      </c>
      <c r="AY525" s="265" t="s">
        <v>160</v>
      </c>
    </row>
    <row r="526" s="2" customFormat="1">
      <c r="A526" s="40"/>
      <c r="B526" s="41"/>
      <c r="C526" s="231" t="s">
        <v>734</v>
      </c>
      <c r="D526" s="231" t="s">
        <v>162</v>
      </c>
      <c r="E526" s="232" t="s">
        <v>735</v>
      </c>
      <c r="F526" s="233" t="s">
        <v>736</v>
      </c>
      <c r="G526" s="234" t="s">
        <v>165</v>
      </c>
      <c r="H526" s="235">
        <v>2</v>
      </c>
      <c r="I526" s="236"/>
      <c r="J526" s="237">
        <f>ROUND(I526*H526,2)</f>
        <v>0</v>
      </c>
      <c r="K526" s="233" t="s">
        <v>166</v>
      </c>
      <c r="L526" s="46"/>
      <c r="M526" s="238" t="s">
        <v>1</v>
      </c>
      <c r="N526" s="239" t="s">
        <v>48</v>
      </c>
      <c r="O526" s="93"/>
      <c r="P526" s="240">
        <f>O526*H526</f>
        <v>0</v>
      </c>
      <c r="Q526" s="240">
        <v>0</v>
      </c>
      <c r="R526" s="240">
        <f>Q526*H526</f>
        <v>0</v>
      </c>
      <c r="S526" s="240">
        <v>0</v>
      </c>
      <c r="T526" s="241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42" t="s">
        <v>167</v>
      </c>
      <c r="AT526" s="242" t="s">
        <v>162</v>
      </c>
      <c r="AU526" s="242" t="s">
        <v>93</v>
      </c>
      <c r="AY526" s="18" t="s">
        <v>160</v>
      </c>
      <c r="BE526" s="243">
        <f>IF(N526="základní",J526,0)</f>
        <v>0</v>
      </c>
      <c r="BF526" s="243">
        <f>IF(N526="snížená",J526,0)</f>
        <v>0</v>
      </c>
      <c r="BG526" s="243">
        <f>IF(N526="zákl. přenesená",J526,0)</f>
        <v>0</v>
      </c>
      <c r="BH526" s="243">
        <f>IF(N526="sníž. přenesená",J526,0)</f>
        <v>0</v>
      </c>
      <c r="BI526" s="243">
        <f>IF(N526="nulová",J526,0)</f>
        <v>0</v>
      </c>
      <c r="BJ526" s="18" t="s">
        <v>91</v>
      </c>
      <c r="BK526" s="243">
        <f>ROUND(I526*H526,2)</f>
        <v>0</v>
      </c>
      <c r="BL526" s="18" t="s">
        <v>167</v>
      </c>
      <c r="BM526" s="242" t="s">
        <v>737</v>
      </c>
    </row>
    <row r="527" s="13" customFormat="1">
      <c r="A527" s="13"/>
      <c r="B527" s="244"/>
      <c r="C527" s="245"/>
      <c r="D527" s="246" t="s">
        <v>169</v>
      </c>
      <c r="E527" s="247" t="s">
        <v>1</v>
      </c>
      <c r="F527" s="248" t="s">
        <v>391</v>
      </c>
      <c r="G527" s="245"/>
      <c r="H527" s="247" t="s">
        <v>1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4" t="s">
        <v>169</v>
      </c>
      <c r="AU527" s="254" t="s">
        <v>93</v>
      </c>
      <c r="AV527" s="13" t="s">
        <v>91</v>
      </c>
      <c r="AW527" s="13" t="s">
        <v>38</v>
      </c>
      <c r="AX527" s="13" t="s">
        <v>83</v>
      </c>
      <c r="AY527" s="254" t="s">
        <v>160</v>
      </c>
    </row>
    <row r="528" s="13" customFormat="1">
      <c r="A528" s="13"/>
      <c r="B528" s="244"/>
      <c r="C528" s="245"/>
      <c r="D528" s="246" t="s">
        <v>169</v>
      </c>
      <c r="E528" s="247" t="s">
        <v>1</v>
      </c>
      <c r="F528" s="248" t="s">
        <v>709</v>
      </c>
      <c r="G528" s="245"/>
      <c r="H528" s="247" t="s">
        <v>1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4" t="s">
        <v>169</v>
      </c>
      <c r="AU528" s="254" t="s">
        <v>93</v>
      </c>
      <c r="AV528" s="13" t="s">
        <v>91</v>
      </c>
      <c r="AW528" s="13" t="s">
        <v>38</v>
      </c>
      <c r="AX528" s="13" t="s">
        <v>83</v>
      </c>
      <c r="AY528" s="254" t="s">
        <v>160</v>
      </c>
    </row>
    <row r="529" s="14" customFormat="1">
      <c r="A529" s="14"/>
      <c r="B529" s="255"/>
      <c r="C529" s="256"/>
      <c r="D529" s="246" t="s">
        <v>169</v>
      </c>
      <c r="E529" s="257" t="s">
        <v>1</v>
      </c>
      <c r="F529" s="258" t="s">
        <v>738</v>
      </c>
      <c r="G529" s="256"/>
      <c r="H529" s="259">
        <v>1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5" t="s">
        <v>169</v>
      </c>
      <c r="AU529" s="265" t="s">
        <v>93</v>
      </c>
      <c r="AV529" s="14" t="s">
        <v>93</v>
      </c>
      <c r="AW529" s="14" t="s">
        <v>38</v>
      </c>
      <c r="AX529" s="14" t="s">
        <v>83</v>
      </c>
      <c r="AY529" s="265" t="s">
        <v>160</v>
      </c>
    </row>
    <row r="530" s="14" customFormat="1">
      <c r="A530" s="14"/>
      <c r="B530" s="255"/>
      <c r="C530" s="256"/>
      <c r="D530" s="246" t="s">
        <v>169</v>
      </c>
      <c r="E530" s="257" t="s">
        <v>1</v>
      </c>
      <c r="F530" s="258" t="s">
        <v>739</v>
      </c>
      <c r="G530" s="256"/>
      <c r="H530" s="259">
        <v>1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5" t="s">
        <v>169</v>
      </c>
      <c r="AU530" s="265" t="s">
        <v>93</v>
      </c>
      <c r="AV530" s="14" t="s">
        <v>93</v>
      </c>
      <c r="AW530" s="14" t="s">
        <v>38</v>
      </c>
      <c r="AX530" s="14" t="s">
        <v>83</v>
      </c>
      <c r="AY530" s="265" t="s">
        <v>160</v>
      </c>
    </row>
    <row r="531" s="15" customFormat="1">
      <c r="A531" s="15"/>
      <c r="B531" s="266"/>
      <c r="C531" s="267"/>
      <c r="D531" s="246" t="s">
        <v>169</v>
      </c>
      <c r="E531" s="268" t="s">
        <v>1</v>
      </c>
      <c r="F531" s="269" t="s">
        <v>171</v>
      </c>
      <c r="G531" s="267"/>
      <c r="H531" s="270">
        <v>2</v>
      </c>
      <c r="I531" s="271"/>
      <c r="J531" s="267"/>
      <c r="K531" s="267"/>
      <c r="L531" s="272"/>
      <c r="M531" s="273"/>
      <c r="N531" s="274"/>
      <c r="O531" s="274"/>
      <c r="P531" s="274"/>
      <c r="Q531" s="274"/>
      <c r="R531" s="274"/>
      <c r="S531" s="274"/>
      <c r="T531" s="27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6" t="s">
        <v>169</v>
      </c>
      <c r="AU531" s="276" t="s">
        <v>93</v>
      </c>
      <c r="AV531" s="15" t="s">
        <v>167</v>
      </c>
      <c r="AW531" s="15" t="s">
        <v>38</v>
      </c>
      <c r="AX531" s="15" t="s">
        <v>91</v>
      </c>
      <c r="AY531" s="276" t="s">
        <v>160</v>
      </c>
    </row>
    <row r="532" s="2" customFormat="1" ht="16.5" customHeight="1">
      <c r="A532" s="40"/>
      <c r="B532" s="41"/>
      <c r="C532" s="288" t="s">
        <v>740</v>
      </c>
      <c r="D532" s="288" t="s">
        <v>357</v>
      </c>
      <c r="E532" s="289" t="s">
        <v>741</v>
      </c>
      <c r="F532" s="290" t="s">
        <v>742</v>
      </c>
      <c r="G532" s="291" t="s">
        <v>165</v>
      </c>
      <c r="H532" s="292">
        <v>1</v>
      </c>
      <c r="I532" s="293"/>
      <c r="J532" s="294">
        <f>ROUND(I532*H532,2)</f>
        <v>0</v>
      </c>
      <c r="K532" s="290" t="s">
        <v>166</v>
      </c>
      <c r="L532" s="295"/>
      <c r="M532" s="296" t="s">
        <v>1</v>
      </c>
      <c r="N532" s="297" t="s">
        <v>48</v>
      </c>
      <c r="O532" s="93"/>
      <c r="P532" s="240">
        <f>O532*H532</f>
        <v>0</v>
      </c>
      <c r="Q532" s="240">
        <v>0.0071399999999999996</v>
      </c>
      <c r="R532" s="240">
        <f>Q532*H532</f>
        <v>0.0071399999999999996</v>
      </c>
      <c r="S532" s="240">
        <v>0</v>
      </c>
      <c r="T532" s="241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42" t="s">
        <v>229</v>
      </c>
      <c r="AT532" s="242" t="s">
        <v>357</v>
      </c>
      <c r="AU532" s="242" t="s">
        <v>93</v>
      </c>
      <c r="AY532" s="18" t="s">
        <v>160</v>
      </c>
      <c r="BE532" s="243">
        <f>IF(N532="základní",J532,0)</f>
        <v>0</v>
      </c>
      <c r="BF532" s="243">
        <f>IF(N532="snížená",J532,0)</f>
        <v>0</v>
      </c>
      <c r="BG532" s="243">
        <f>IF(N532="zákl. přenesená",J532,0)</f>
        <v>0</v>
      </c>
      <c r="BH532" s="243">
        <f>IF(N532="sníž. přenesená",J532,0)</f>
        <v>0</v>
      </c>
      <c r="BI532" s="243">
        <f>IF(N532="nulová",J532,0)</f>
        <v>0</v>
      </c>
      <c r="BJ532" s="18" t="s">
        <v>91</v>
      </c>
      <c r="BK532" s="243">
        <f>ROUND(I532*H532,2)</f>
        <v>0</v>
      </c>
      <c r="BL532" s="18" t="s">
        <v>167</v>
      </c>
      <c r="BM532" s="242" t="s">
        <v>743</v>
      </c>
    </row>
    <row r="533" s="13" customFormat="1">
      <c r="A533" s="13"/>
      <c r="B533" s="244"/>
      <c r="C533" s="245"/>
      <c r="D533" s="246" t="s">
        <v>169</v>
      </c>
      <c r="E533" s="247" t="s">
        <v>1</v>
      </c>
      <c r="F533" s="248" t="s">
        <v>391</v>
      </c>
      <c r="G533" s="245"/>
      <c r="H533" s="247" t="s">
        <v>1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4" t="s">
        <v>169</v>
      </c>
      <c r="AU533" s="254" t="s">
        <v>93</v>
      </c>
      <c r="AV533" s="13" t="s">
        <v>91</v>
      </c>
      <c r="AW533" s="13" t="s">
        <v>38</v>
      </c>
      <c r="AX533" s="13" t="s">
        <v>83</v>
      </c>
      <c r="AY533" s="254" t="s">
        <v>160</v>
      </c>
    </row>
    <row r="534" s="13" customFormat="1">
      <c r="A534" s="13"/>
      <c r="B534" s="244"/>
      <c r="C534" s="245"/>
      <c r="D534" s="246" t="s">
        <v>169</v>
      </c>
      <c r="E534" s="247" t="s">
        <v>1</v>
      </c>
      <c r="F534" s="248" t="s">
        <v>709</v>
      </c>
      <c r="G534" s="245"/>
      <c r="H534" s="247" t="s">
        <v>1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4" t="s">
        <v>169</v>
      </c>
      <c r="AU534" s="254" t="s">
        <v>93</v>
      </c>
      <c r="AV534" s="13" t="s">
        <v>91</v>
      </c>
      <c r="AW534" s="13" t="s">
        <v>38</v>
      </c>
      <c r="AX534" s="13" t="s">
        <v>83</v>
      </c>
      <c r="AY534" s="254" t="s">
        <v>160</v>
      </c>
    </row>
    <row r="535" s="14" customFormat="1">
      <c r="A535" s="14"/>
      <c r="B535" s="255"/>
      <c r="C535" s="256"/>
      <c r="D535" s="246" t="s">
        <v>169</v>
      </c>
      <c r="E535" s="257" t="s">
        <v>1</v>
      </c>
      <c r="F535" s="258" t="s">
        <v>738</v>
      </c>
      <c r="G535" s="256"/>
      <c r="H535" s="259">
        <v>1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5" t="s">
        <v>169</v>
      </c>
      <c r="AU535" s="265" t="s">
        <v>93</v>
      </c>
      <c r="AV535" s="14" t="s">
        <v>93</v>
      </c>
      <c r="AW535" s="14" t="s">
        <v>38</v>
      </c>
      <c r="AX535" s="14" t="s">
        <v>83</v>
      </c>
      <c r="AY535" s="265" t="s">
        <v>160</v>
      </c>
    </row>
    <row r="536" s="15" customFormat="1">
      <c r="A536" s="15"/>
      <c r="B536" s="266"/>
      <c r="C536" s="267"/>
      <c r="D536" s="246" t="s">
        <v>169</v>
      </c>
      <c r="E536" s="268" t="s">
        <v>1</v>
      </c>
      <c r="F536" s="269" t="s">
        <v>171</v>
      </c>
      <c r="G536" s="267"/>
      <c r="H536" s="270">
        <v>1</v>
      </c>
      <c r="I536" s="271"/>
      <c r="J536" s="267"/>
      <c r="K536" s="267"/>
      <c r="L536" s="272"/>
      <c r="M536" s="273"/>
      <c r="N536" s="274"/>
      <c r="O536" s="274"/>
      <c r="P536" s="274"/>
      <c r="Q536" s="274"/>
      <c r="R536" s="274"/>
      <c r="S536" s="274"/>
      <c r="T536" s="27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6" t="s">
        <v>169</v>
      </c>
      <c r="AU536" s="276" t="s">
        <v>93</v>
      </c>
      <c r="AV536" s="15" t="s">
        <v>167</v>
      </c>
      <c r="AW536" s="15" t="s">
        <v>38</v>
      </c>
      <c r="AX536" s="15" t="s">
        <v>91</v>
      </c>
      <c r="AY536" s="276" t="s">
        <v>160</v>
      </c>
    </row>
    <row r="537" s="2" customFormat="1" ht="16.5" customHeight="1">
      <c r="A537" s="40"/>
      <c r="B537" s="41"/>
      <c r="C537" s="288" t="s">
        <v>744</v>
      </c>
      <c r="D537" s="288" t="s">
        <v>357</v>
      </c>
      <c r="E537" s="289" t="s">
        <v>745</v>
      </c>
      <c r="F537" s="290" t="s">
        <v>746</v>
      </c>
      <c r="G537" s="291" t="s">
        <v>165</v>
      </c>
      <c r="H537" s="292">
        <v>1</v>
      </c>
      <c r="I537" s="293"/>
      <c r="J537" s="294">
        <f>ROUND(I537*H537,2)</f>
        <v>0</v>
      </c>
      <c r="K537" s="290" t="s">
        <v>1</v>
      </c>
      <c r="L537" s="295"/>
      <c r="M537" s="296" t="s">
        <v>1</v>
      </c>
      <c r="N537" s="297" t="s">
        <v>48</v>
      </c>
      <c r="O537" s="93"/>
      <c r="P537" s="240">
        <f>O537*H537</f>
        <v>0</v>
      </c>
      <c r="Q537" s="240">
        <v>0</v>
      </c>
      <c r="R537" s="240">
        <f>Q537*H537</f>
        <v>0</v>
      </c>
      <c r="S537" s="240">
        <v>0</v>
      </c>
      <c r="T537" s="241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42" t="s">
        <v>229</v>
      </c>
      <c r="AT537" s="242" t="s">
        <v>357</v>
      </c>
      <c r="AU537" s="242" t="s">
        <v>93</v>
      </c>
      <c r="AY537" s="18" t="s">
        <v>160</v>
      </c>
      <c r="BE537" s="243">
        <f>IF(N537="základní",J537,0)</f>
        <v>0</v>
      </c>
      <c r="BF537" s="243">
        <f>IF(N537="snížená",J537,0)</f>
        <v>0</v>
      </c>
      <c r="BG537" s="243">
        <f>IF(N537="zákl. přenesená",J537,0)</f>
        <v>0</v>
      </c>
      <c r="BH537" s="243">
        <f>IF(N537="sníž. přenesená",J537,0)</f>
        <v>0</v>
      </c>
      <c r="BI537" s="243">
        <f>IF(N537="nulová",J537,0)</f>
        <v>0</v>
      </c>
      <c r="BJ537" s="18" t="s">
        <v>91</v>
      </c>
      <c r="BK537" s="243">
        <f>ROUND(I537*H537,2)</f>
        <v>0</v>
      </c>
      <c r="BL537" s="18" t="s">
        <v>167</v>
      </c>
      <c r="BM537" s="242" t="s">
        <v>747</v>
      </c>
    </row>
    <row r="538" s="13" customFormat="1">
      <c r="A538" s="13"/>
      <c r="B538" s="244"/>
      <c r="C538" s="245"/>
      <c r="D538" s="246" t="s">
        <v>169</v>
      </c>
      <c r="E538" s="247" t="s">
        <v>1</v>
      </c>
      <c r="F538" s="248" t="s">
        <v>391</v>
      </c>
      <c r="G538" s="245"/>
      <c r="H538" s="247" t="s">
        <v>1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169</v>
      </c>
      <c r="AU538" s="254" t="s">
        <v>93</v>
      </c>
      <c r="AV538" s="13" t="s">
        <v>91</v>
      </c>
      <c r="AW538" s="13" t="s">
        <v>38</v>
      </c>
      <c r="AX538" s="13" t="s">
        <v>83</v>
      </c>
      <c r="AY538" s="254" t="s">
        <v>160</v>
      </c>
    </row>
    <row r="539" s="13" customFormat="1">
      <c r="A539" s="13"/>
      <c r="B539" s="244"/>
      <c r="C539" s="245"/>
      <c r="D539" s="246" t="s">
        <v>169</v>
      </c>
      <c r="E539" s="247" t="s">
        <v>1</v>
      </c>
      <c r="F539" s="248" t="s">
        <v>709</v>
      </c>
      <c r="G539" s="245"/>
      <c r="H539" s="247" t="s">
        <v>1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4" t="s">
        <v>169</v>
      </c>
      <c r="AU539" s="254" t="s">
        <v>93</v>
      </c>
      <c r="AV539" s="13" t="s">
        <v>91</v>
      </c>
      <c r="AW539" s="13" t="s">
        <v>38</v>
      </c>
      <c r="AX539" s="13" t="s">
        <v>83</v>
      </c>
      <c r="AY539" s="254" t="s">
        <v>160</v>
      </c>
    </row>
    <row r="540" s="14" customFormat="1">
      <c r="A540" s="14"/>
      <c r="B540" s="255"/>
      <c r="C540" s="256"/>
      <c r="D540" s="246" t="s">
        <v>169</v>
      </c>
      <c r="E540" s="257" t="s">
        <v>1</v>
      </c>
      <c r="F540" s="258" t="s">
        <v>739</v>
      </c>
      <c r="G540" s="256"/>
      <c r="H540" s="259">
        <v>1</v>
      </c>
      <c r="I540" s="260"/>
      <c r="J540" s="256"/>
      <c r="K540" s="256"/>
      <c r="L540" s="261"/>
      <c r="M540" s="262"/>
      <c r="N540" s="263"/>
      <c r="O540" s="263"/>
      <c r="P540" s="263"/>
      <c r="Q540" s="263"/>
      <c r="R540" s="263"/>
      <c r="S540" s="263"/>
      <c r="T540" s="26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5" t="s">
        <v>169</v>
      </c>
      <c r="AU540" s="265" t="s">
        <v>93</v>
      </c>
      <c r="AV540" s="14" t="s">
        <v>93</v>
      </c>
      <c r="AW540" s="14" t="s">
        <v>38</v>
      </c>
      <c r="AX540" s="14" t="s">
        <v>83</v>
      </c>
      <c r="AY540" s="265" t="s">
        <v>160</v>
      </c>
    </row>
    <row r="541" s="15" customFormat="1">
      <c r="A541" s="15"/>
      <c r="B541" s="266"/>
      <c r="C541" s="267"/>
      <c r="D541" s="246" t="s">
        <v>169</v>
      </c>
      <c r="E541" s="268" t="s">
        <v>1</v>
      </c>
      <c r="F541" s="269" t="s">
        <v>171</v>
      </c>
      <c r="G541" s="267"/>
      <c r="H541" s="270">
        <v>1</v>
      </c>
      <c r="I541" s="271"/>
      <c r="J541" s="267"/>
      <c r="K541" s="267"/>
      <c r="L541" s="272"/>
      <c r="M541" s="273"/>
      <c r="N541" s="274"/>
      <c r="O541" s="274"/>
      <c r="P541" s="274"/>
      <c r="Q541" s="274"/>
      <c r="R541" s="274"/>
      <c r="S541" s="274"/>
      <c r="T541" s="27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6" t="s">
        <v>169</v>
      </c>
      <c r="AU541" s="276" t="s">
        <v>93</v>
      </c>
      <c r="AV541" s="15" t="s">
        <v>167</v>
      </c>
      <c r="AW541" s="15" t="s">
        <v>38</v>
      </c>
      <c r="AX541" s="15" t="s">
        <v>91</v>
      </c>
      <c r="AY541" s="276" t="s">
        <v>160</v>
      </c>
    </row>
    <row r="542" s="2" customFormat="1" ht="33" customHeight="1">
      <c r="A542" s="40"/>
      <c r="B542" s="41"/>
      <c r="C542" s="231" t="s">
        <v>748</v>
      </c>
      <c r="D542" s="231" t="s">
        <v>162</v>
      </c>
      <c r="E542" s="232" t="s">
        <v>749</v>
      </c>
      <c r="F542" s="233" t="s">
        <v>750</v>
      </c>
      <c r="G542" s="234" t="s">
        <v>165</v>
      </c>
      <c r="H542" s="235">
        <v>17</v>
      </c>
      <c r="I542" s="236"/>
      <c r="J542" s="237">
        <f>ROUND(I542*H542,2)</f>
        <v>0</v>
      </c>
      <c r="K542" s="233" t="s">
        <v>1</v>
      </c>
      <c r="L542" s="46"/>
      <c r="M542" s="238" t="s">
        <v>1</v>
      </c>
      <c r="N542" s="239" t="s">
        <v>48</v>
      </c>
      <c r="O542" s="93"/>
      <c r="P542" s="240">
        <f>O542*H542</f>
        <v>0</v>
      </c>
      <c r="Q542" s="240">
        <v>0</v>
      </c>
      <c r="R542" s="240">
        <f>Q542*H542</f>
        <v>0</v>
      </c>
      <c r="S542" s="240">
        <v>0</v>
      </c>
      <c r="T542" s="241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42" t="s">
        <v>167</v>
      </c>
      <c r="AT542" s="242" t="s">
        <v>162</v>
      </c>
      <c r="AU542" s="242" t="s">
        <v>93</v>
      </c>
      <c r="AY542" s="18" t="s">
        <v>160</v>
      </c>
      <c r="BE542" s="243">
        <f>IF(N542="základní",J542,0)</f>
        <v>0</v>
      </c>
      <c r="BF542" s="243">
        <f>IF(N542="snížená",J542,0)</f>
        <v>0</v>
      </c>
      <c r="BG542" s="243">
        <f>IF(N542="zákl. přenesená",J542,0)</f>
        <v>0</v>
      </c>
      <c r="BH542" s="243">
        <f>IF(N542="sníž. přenesená",J542,0)</f>
        <v>0</v>
      </c>
      <c r="BI542" s="243">
        <f>IF(N542="nulová",J542,0)</f>
        <v>0</v>
      </c>
      <c r="BJ542" s="18" t="s">
        <v>91</v>
      </c>
      <c r="BK542" s="243">
        <f>ROUND(I542*H542,2)</f>
        <v>0</v>
      </c>
      <c r="BL542" s="18" t="s">
        <v>167</v>
      </c>
      <c r="BM542" s="242" t="s">
        <v>751</v>
      </c>
    </row>
    <row r="543" s="13" customFormat="1">
      <c r="A543" s="13"/>
      <c r="B543" s="244"/>
      <c r="C543" s="245"/>
      <c r="D543" s="246" t="s">
        <v>169</v>
      </c>
      <c r="E543" s="247" t="s">
        <v>1</v>
      </c>
      <c r="F543" s="248" t="s">
        <v>391</v>
      </c>
      <c r="G543" s="245"/>
      <c r="H543" s="247" t="s">
        <v>1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4" t="s">
        <v>169</v>
      </c>
      <c r="AU543" s="254" t="s">
        <v>93</v>
      </c>
      <c r="AV543" s="13" t="s">
        <v>91</v>
      </c>
      <c r="AW543" s="13" t="s">
        <v>38</v>
      </c>
      <c r="AX543" s="13" t="s">
        <v>83</v>
      </c>
      <c r="AY543" s="254" t="s">
        <v>160</v>
      </c>
    </row>
    <row r="544" s="13" customFormat="1">
      <c r="A544" s="13"/>
      <c r="B544" s="244"/>
      <c r="C544" s="245"/>
      <c r="D544" s="246" t="s">
        <v>169</v>
      </c>
      <c r="E544" s="247" t="s">
        <v>1</v>
      </c>
      <c r="F544" s="248" t="s">
        <v>709</v>
      </c>
      <c r="G544" s="245"/>
      <c r="H544" s="247" t="s">
        <v>1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4" t="s">
        <v>169</v>
      </c>
      <c r="AU544" s="254" t="s">
        <v>93</v>
      </c>
      <c r="AV544" s="13" t="s">
        <v>91</v>
      </c>
      <c r="AW544" s="13" t="s">
        <v>38</v>
      </c>
      <c r="AX544" s="13" t="s">
        <v>83</v>
      </c>
      <c r="AY544" s="254" t="s">
        <v>160</v>
      </c>
    </row>
    <row r="545" s="14" customFormat="1">
      <c r="A545" s="14"/>
      <c r="B545" s="255"/>
      <c r="C545" s="256"/>
      <c r="D545" s="246" t="s">
        <v>169</v>
      </c>
      <c r="E545" s="257" t="s">
        <v>1</v>
      </c>
      <c r="F545" s="258" t="s">
        <v>752</v>
      </c>
      <c r="G545" s="256"/>
      <c r="H545" s="259">
        <v>4</v>
      </c>
      <c r="I545" s="260"/>
      <c r="J545" s="256"/>
      <c r="K545" s="256"/>
      <c r="L545" s="261"/>
      <c r="M545" s="262"/>
      <c r="N545" s="263"/>
      <c r="O545" s="263"/>
      <c r="P545" s="263"/>
      <c r="Q545" s="263"/>
      <c r="R545" s="263"/>
      <c r="S545" s="263"/>
      <c r="T545" s="26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5" t="s">
        <v>169</v>
      </c>
      <c r="AU545" s="265" t="s">
        <v>93</v>
      </c>
      <c r="AV545" s="14" t="s">
        <v>93</v>
      </c>
      <c r="AW545" s="14" t="s">
        <v>38</v>
      </c>
      <c r="AX545" s="14" t="s">
        <v>83</v>
      </c>
      <c r="AY545" s="265" t="s">
        <v>160</v>
      </c>
    </row>
    <row r="546" s="14" customFormat="1">
      <c r="A546" s="14"/>
      <c r="B546" s="255"/>
      <c r="C546" s="256"/>
      <c r="D546" s="246" t="s">
        <v>169</v>
      </c>
      <c r="E546" s="257" t="s">
        <v>1</v>
      </c>
      <c r="F546" s="258" t="s">
        <v>753</v>
      </c>
      <c r="G546" s="256"/>
      <c r="H546" s="259">
        <v>1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5" t="s">
        <v>169</v>
      </c>
      <c r="AU546" s="265" t="s">
        <v>93</v>
      </c>
      <c r="AV546" s="14" t="s">
        <v>93</v>
      </c>
      <c r="AW546" s="14" t="s">
        <v>38</v>
      </c>
      <c r="AX546" s="14" t="s">
        <v>83</v>
      </c>
      <c r="AY546" s="265" t="s">
        <v>160</v>
      </c>
    </row>
    <row r="547" s="14" customFormat="1">
      <c r="A547" s="14"/>
      <c r="B547" s="255"/>
      <c r="C547" s="256"/>
      <c r="D547" s="246" t="s">
        <v>169</v>
      </c>
      <c r="E547" s="257" t="s">
        <v>1</v>
      </c>
      <c r="F547" s="258" t="s">
        <v>754</v>
      </c>
      <c r="G547" s="256"/>
      <c r="H547" s="259">
        <v>6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5" t="s">
        <v>169</v>
      </c>
      <c r="AU547" s="265" t="s">
        <v>93</v>
      </c>
      <c r="AV547" s="14" t="s">
        <v>93</v>
      </c>
      <c r="AW547" s="14" t="s">
        <v>38</v>
      </c>
      <c r="AX547" s="14" t="s">
        <v>83</v>
      </c>
      <c r="AY547" s="265" t="s">
        <v>160</v>
      </c>
    </row>
    <row r="548" s="14" customFormat="1">
      <c r="A548" s="14"/>
      <c r="B548" s="255"/>
      <c r="C548" s="256"/>
      <c r="D548" s="246" t="s">
        <v>169</v>
      </c>
      <c r="E548" s="257" t="s">
        <v>1</v>
      </c>
      <c r="F548" s="258" t="s">
        <v>755</v>
      </c>
      <c r="G548" s="256"/>
      <c r="H548" s="259">
        <v>6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5" t="s">
        <v>169</v>
      </c>
      <c r="AU548" s="265" t="s">
        <v>93</v>
      </c>
      <c r="AV548" s="14" t="s">
        <v>93</v>
      </c>
      <c r="AW548" s="14" t="s">
        <v>38</v>
      </c>
      <c r="AX548" s="14" t="s">
        <v>83</v>
      </c>
      <c r="AY548" s="265" t="s">
        <v>160</v>
      </c>
    </row>
    <row r="549" s="15" customFormat="1">
      <c r="A549" s="15"/>
      <c r="B549" s="266"/>
      <c r="C549" s="267"/>
      <c r="D549" s="246" t="s">
        <v>169</v>
      </c>
      <c r="E549" s="268" t="s">
        <v>1</v>
      </c>
      <c r="F549" s="269" t="s">
        <v>171</v>
      </c>
      <c r="G549" s="267"/>
      <c r="H549" s="270">
        <v>17</v>
      </c>
      <c r="I549" s="271"/>
      <c r="J549" s="267"/>
      <c r="K549" s="267"/>
      <c r="L549" s="272"/>
      <c r="M549" s="273"/>
      <c r="N549" s="274"/>
      <c r="O549" s="274"/>
      <c r="P549" s="274"/>
      <c r="Q549" s="274"/>
      <c r="R549" s="274"/>
      <c r="S549" s="274"/>
      <c r="T549" s="27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6" t="s">
        <v>169</v>
      </c>
      <c r="AU549" s="276" t="s">
        <v>93</v>
      </c>
      <c r="AV549" s="15" t="s">
        <v>167</v>
      </c>
      <c r="AW549" s="15" t="s">
        <v>38</v>
      </c>
      <c r="AX549" s="15" t="s">
        <v>91</v>
      </c>
      <c r="AY549" s="276" t="s">
        <v>160</v>
      </c>
    </row>
    <row r="550" s="2" customFormat="1" ht="16.5" customHeight="1">
      <c r="A550" s="40"/>
      <c r="B550" s="41"/>
      <c r="C550" s="288" t="s">
        <v>756</v>
      </c>
      <c r="D550" s="288" t="s">
        <v>357</v>
      </c>
      <c r="E550" s="289" t="s">
        <v>757</v>
      </c>
      <c r="F550" s="290" t="s">
        <v>758</v>
      </c>
      <c r="G550" s="291" t="s">
        <v>165</v>
      </c>
      <c r="H550" s="292">
        <v>4</v>
      </c>
      <c r="I550" s="293"/>
      <c r="J550" s="294">
        <f>ROUND(I550*H550,2)</f>
        <v>0</v>
      </c>
      <c r="K550" s="290" t="s">
        <v>1</v>
      </c>
      <c r="L550" s="295"/>
      <c r="M550" s="296" t="s">
        <v>1</v>
      </c>
      <c r="N550" s="297" t="s">
        <v>48</v>
      </c>
      <c r="O550" s="93"/>
      <c r="P550" s="240">
        <f>O550*H550</f>
        <v>0</v>
      </c>
      <c r="Q550" s="240">
        <v>0</v>
      </c>
      <c r="R550" s="240">
        <f>Q550*H550</f>
        <v>0</v>
      </c>
      <c r="S550" s="240">
        <v>0</v>
      </c>
      <c r="T550" s="241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42" t="s">
        <v>229</v>
      </c>
      <c r="AT550" s="242" t="s">
        <v>357</v>
      </c>
      <c r="AU550" s="242" t="s">
        <v>93</v>
      </c>
      <c r="AY550" s="18" t="s">
        <v>160</v>
      </c>
      <c r="BE550" s="243">
        <f>IF(N550="základní",J550,0)</f>
        <v>0</v>
      </c>
      <c r="BF550" s="243">
        <f>IF(N550="snížená",J550,0)</f>
        <v>0</v>
      </c>
      <c r="BG550" s="243">
        <f>IF(N550="zákl. přenesená",J550,0)</f>
        <v>0</v>
      </c>
      <c r="BH550" s="243">
        <f>IF(N550="sníž. přenesená",J550,0)</f>
        <v>0</v>
      </c>
      <c r="BI550" s="243">
        <f>IF(N550="nulová",J550,0)</f>
        <v>0</v>
      </c>
      <c r="BJ550" s="18" t="s">
        <v>91</v>
      </c>
      <c r="BK550" s="243">
        <f>ROUND(I550*H550,2)</f>
        <v>0</v>
      </c>
      <c r="BL550" s="18" t="s">
        <v>167</v>
      </c>
      <c r="BM550" s="242" t="s">
        <v>759</v>
      </c>
    </row>
    <row r="551" s="13" customFormat="1">
      <c r="A551" s="13"/>
      <c r="B551" s="244"/>
      <c r="C551" s="245"/>
      <c r="D551" s="246" t="s">
        <v>169</v>
      </c>
      <c r="E551" s="247" t="s">
        <v>1</v>
      </c>
      <c r="F551" s="248" t="s">
        <v>391</v>
      </c>
      <c r="G551" s="245"/>
      <c r="H551" s="247" t="s">
        <v>1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4" t="s">
        <v>169</v>
      </c>
      <c r="AU551" s="254" t="s">
        <v>93</v>
      </c>
      <c r="AV551" s="13" t="s">
        <v>91</v>
      </c>
      <c r="AW551" s="13" t="s">
        <v>38</v>
      </c>
      <c r="AX551" s="13" t="s">
        <v>83</v>
      </c>
      <c r="AY551" s="254" t="s">
        <v>160</v>
      </c>
    </row>
    <row r="552" s="13" customFormat="1">
      <c r="A552" s="13"/>
      <c r="B552" s="244"/>
      <c r="C552" s="245"/>
      <c r="D552" s="246" t="s">
        <v>169</v>
      </c>
      <c r="E552" s="247" t="s">
        <v>1</v>
      </c>
      <c r="F552" s="248" t="s">
        <v>709</v>
      </c>
      <c r="G552" s="245"/>
      <c r="H552" s="247" t="s">
        <v>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4" t="s">
        <v>169</v>
      </c>
      <c r="AU552" s="254" t="s">
        <v>93</v>
      </c>
      <c r="AV552" s="13" t="s">
        <v>91</v>
      </c>
      <c r="AW552" s="13" t="s">
        <v>38</v>
      </c>
      <c r="AX552" s="13" t="s">
        <v>83</v>
      </c>
      <c r="AY552" s="254" t="s">
        <v>160</v>
      </c>
    </row>
    <row r="553" s="14" customFormat="1">
      <c r="A553" s="14"/>
      <c r="B553" s="255"/>
      <c r="C553" s="256"/>
      <c r="D553" s="246" t="s">
        <v>169</v>
      </c>
      <c r="E553" s="257" t="s">
        <v>1</v>
      </c>
      <c r="F553" s="258" t="s">
        <v>752</v>
      </c>
      <c r="G553" s="256"/>
      <c r="H553" s="259">
        <v>4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5" t="s">
        <v>169</v>
      </c>
      <c r="AU553" s="265" t="s">
        <v>93</v>
      </c>
      <c r="AV553" s="14" t="s">
        <v>93</v>
      </c>
      <c r="AW553" s="14" t="s">
        <v>38</v>
      </c>
      <c r="AX553" s="14" t="s">
        <v>83</v>
      </c>
      <c r="AY553" s="265" t="s">
        <v>160</v>
      </c>
    </row>
    <row r="554" s="15" customFormat="1">
      <c r="A554" s="15"/>
      <c r="B554" s="266"/>
      <c r="C554" s="267"/>
      <c r="D554" s="246" t="s">
        <v>169</v>
      </c>
      <c r="E554" s="268" t="s">
        <v>1</v>
      </c>
      <c r="F554" s="269" t="s">
        <v>171</v>
      </c>
      <c r="G554" s="267"/>
      <c r="H554" s="270">
        <v>4</v>
      </c>
      <c r="I554" s="271"/>
      <c r="J554" s="267"/>
      <c r="K554" s="267"/>
      <c r="L554" s="272"/>
      <c r="M554" s="273"/>
      <c r="N554" s="274"/>
      <c r="O554" s="274"/>
      <c r="P554" s="274"/>
      <c r="Q554" s="274"/>
      <c r="R554" s="274"/>
      <c r="S554" s="274"/>
      <c r="T554" s="27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6" t="s">
        <v>169</v>
      </c>
      <c r="AU554" s="276" t="s">
        <v>93</v>
      </c>
      <c r="AV554" s="15" t="s">
        <v>167</v>
      </c>
      <c r="AW554" s="15" t="s">
        <v>38</v>
      </c>
      <c r="AX554" s="15" t="s">
        <v>91</v>
      </c>
      <c r="AY554" s="276" t="s">
        <v>160</v>
      </c>
    </row>
    <row r="555" s="2" customFormat="1" ht="16.5" customHeight="1">
      <c r="A555" s="40"/>
      <c r="B555" s="41"/>
      <c r="C555" s="288" t="s">
        <v>760</v>
      </c>
      <c r="D555" s="288" t="s">
        <v>357</v>
      </c>
      <c r="E555" s="289" t="s">
        <v>761</v>
      </c>
      <c r="F555" s="290" t="s">
        <v>762</v>
      </c>
      <c r="G555" s="291" t="s">
        <v>165</v>
      </c>
      <c r="H555" s="292">
        <v>1</v>
      </c>
      <c r="I555" s="293"/>
      <c r="J555" s="294">
        <f>ROUND(I555*H555,2)</f>
        <v>0</v>
      </c>
      <c r="K555" s="290" t="s">
        <v>1</v>
      </c>
      <c r="L555" s="295"/>
      <c r="M555" s="296" t="s">
        <v>1</v>
      </c>
      <c r="N555" s="297" t="s">
        <v>48</v>
      </c>
      <c r="O555" s="93"/>
      <c r="P555" s="240">
        <f>O555*H555</f>
        <v>0</v>
      </c>
      <c r="Q555" s="240">
        <v>0</v>
      </c>
      <c r="R555" s="240">
        <f>Q555*H555</f>
        <v>0</v>
      </c>
      <c r="S555" s="240">
        <v>0</v>
      </c>
      <c r="T555" s="241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42" t="s">
        <v>229</v>
      </c>
      <c r="AT555" s="242" t="s">
        <v>357</v>
      </c>
      <c r="AU555" s="242" t="s">
        <v>93</v>
      </c>
      <c r="AY555" s="18" t="s">
        <v>160</v>
      </c>
      <c r="BE555" s="243">
        <f>IF(N555="základní",J555,0)</f>
        <v>0</v>
      </c>
      <c r="BF555" s="243">
        <f>IF(N555="snížená",J555,0)</f>
        <v>0</v>
      </c>
      <c r="BG555" s="243">
        <f>IF(N555="zákl. přenesená",J555,0)</f>
        <v>0</v>
      </c>
      <c r="BH555" s="243">
        <f>IF(N555="sníž. přenesená",J555,0)</f>
        <v>0</v>
      </c>
      <c r="BI555" s="243">
        <f>IF(N555="nulová",J555,0)</f>
        <v>0</v>
      </c>
      <c r="BJ555" s="18" t="s">
        <v>91</v>
      </c>
      <c r="BK555" s="243">
        <f>ROUND(I555*H555,2)</f>
        <v>0</v>
      </c>
      <c r="BL555" s="18" t="s">
        <v>167</v>
      </c>
      <c r="BM555" s="242" t="s">
        <v>763</v>
      </c>
    </row>
    <row r="556" s="13" customFormat="1">
      <c r="A556" s="13"/>
      <c r="B556" s="244"/>
      <c r="C556" s="245"/>
      <c r="D556" s="246" t="s">
        <v>169</v>
      </c>
      <c r="E556" s="247" t="s">
        <v>1</v>
      </c>
      <c r="F556" s="248" t="s">
        <v>391</v>
      </c>
      <c r="G556" s="245"/>
      <c r="H556" s="247" t="s">
        <v>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4" t="s">
        <v>169</v>
      </c>
      <c r="AU556" s="254" t="s">
        <v>93</v>
      </c>
      <c r="AV556" s="13" t="s">
        <v>91</v>
      </c>
      <c r="AW556" s="13" t="s">
        <v>38</v>
      </c>
      <c r="AX556" s="13" t="s">
        <v>83</v>
      </c>
      <c r="AY556" s="254" t="s">
        <v>160</v>
      </c>
    </row>
    <row r="557" s="13" customFormat="1">
      <c r="A557" s="13"/>
      <c r="B557" s="244"/>
      <c r="C557" s="245"/>
      <c r="D557" s="246" t="s">
        <v>169</v>
      </c>
      <c r="E557" s="247" t="s">
        <v>1</v>
      </c>
      <c r="F557" s="248" t="s">
        <v>709</v>
      </c>
      <c r="G557" s="245"/>
      <c r="H557" s="247" t="s">
        <v>1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4" t="s">
        <v>169</v>
      </c>
      <c r="AU557" s="254" t="s">
        <v>93</v>
      </c>
      <c r="AV557" s="13" t="s">
        <v>91</v>
      </c>
      <c r="AW557" s="13" t="s">
        <v>38</v>
      </c>
      <c r="AX557" s="13" t="s">
        <v>83</v>
      </c>
      <c r="AY557" s="254" t="s">
        <v>160</v>
      </c>
    </row>
    <row r="558" s="14" customFormat="1">
      <c r="A558" s="14"/>
      <c r="B558" s="255"/>
      <c r="C558" s="256"/>
      <c r="D558" s="246" t="s">
        <v>169</v>
      </c>
      <c r="E558" s="257" t="s">
        <v>1</v>
      </c>
      <c r="F558" s="258" t="s">
        <v>753</v>
      </c>
      <c r="G558" s="256"/>
      <c r="H558" s="259">
        <v>1</v>
      </c>
      <c r="I558" s="260"/>
      <c r="J558" s="256"/>
      <c r="K558" s="256"/>
      <c r="L558" s="261"/>
      <c r="M558" s="262"/>
      <c r="N558" s="263"/>
      <c r="O558" s="263"/>
      <c r="P558" s="263"/>
      <c r="Q558" s="263"/>
      <c r="R558" s="263"/>
      <c r="S558" s="263"/>
      <c r="T558" s="26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5" t="s">
        <v>169</v>
      </c>
      <c r="AU558" s="265" t="s">
        <v>93</v>
      </c>
      <c r="AV558" s="14" t="s">
        <v>93</v>
      </c>
      <c r="AW558" s="14" t="s">
        <v>38</v>
      </c>
      <c r="AX558" s="14" t="s">
        <v>83</v>
      </c>
      <c r="AY558" s="265" t="s">
        <v>160</v>
      </c>
    </row>
    <row r="559" s="15" customFormat="1">
      <c r="A559" s="15"/>
      <c r="B559" s="266"/>
      <c r="C559" s="267"/>
      <c r="D559" s="246" t="s">
        <v>169</v>
      </c>
      <c r="E559" s="268" t="s">
        <v>1</v>
      </c>
      <c r="F559" s="269" t="s">
        <v>171</v>
      </c>
      <c r="G559" s="267"/>
      <c r="H559" s="270">
        <v>1</v>
      </c>
      <c r="I559" s="271"/>
      <c r="J559" s="267"/>
      <c r="K559" s="267"/>
      <c r="L559" s="272"/>
      <c r="M559" s="273"/>
      <c r="N559" s="274"/>
      <c r="O559" s="274"/>
      <c r="P559" s="274"/>
      <c r="Q559" s="274"/>
      <c r="R559" s="274"/>
      <c r="S559" s="274"/>
      <c r="T559" s="27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6" t="s">
        <v>169</v>
      </c>
      <c r="AU559" s="276" t="s">
        <v>93</v>
      </c>
      <c r="AV559" s="15" t="s">
        <v>167</v>
      </c>
      <c r="AW559" s="15" t="s">
        <v>38</v>
      </c>
      <c r="AX559" s="15" t="s">
        <v>91</v>
      </c>
      <c r="AY559" s="276" t="s">
        <v>160</v>
      </c>
    </row>
    <row r="560" s="2" customFormat="1" ht="16.5" customHeight="1">
      <c r="A560" s="40"/>
      <c r="B560" s="41"/>
      <c r="C560" s="288" t="s">
        <v>764</v>
      </c>
      <c r="D560" s="288" t="s">
        <v>357</v>
      </c>
      <c r="E560" s="289" t="s">
        <v>765</v>
      </c>
      <c r="F560" s="290" t="s">
        <v>766</v>
      </c>
      <c r="G560" s="291" t="s">
        <v>165</v>
      </c>
      <c r="H560" s="292">
        <v>6</v>
      </c>
      <c r="I560" s="293"/>
      <c r="J560" s="294">
        <f>ROUND(I560*H560,2)</f>
        <v>0</v>
      </c>
      <c r="K560" s="290" t="s">
        <v>1</v>
      </c>
      <c r="L560" s="295"/>
      <c r="M560" s="296" t="s">
        <v>1</v>
      </c>
      <c r="N560" s="297" t="s">
        <v>48</v>
      </c>
      <c r="O560" s="93"/>
      <c r="P560" s="240">
        <f>O560*H560</f>
        <v>0</v>
      </c>
      <c r="Q560" s="240">
        <v>0</v>
      </c>
      <c r="R560" s="240">
        <f>Q560*H560</f>
        <v>0</v>
      </c>
      <c r="S560" s="240">
        <v>0</v>
      </c>
      <c r="T560" s="241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42" t="s">
        <v>229</v>
      </c>
      <c r="AT560" s="242" t="s">
        <v>357</v>
      </c>
      <c r="AU560" s="242" t="s">
        <v>93</v>
      </c>
      <c r="AY560" s="18" t="s">
        <v>160</v>
      </c>
      <c r="BE560" s="243">
        <f>IF(N560="základní",J560,0)</f>
        <v>0</v>
      </c>
      <c r="BF560" s="243">
        <f>IF(N560="snížená",J560,0)</f>
        <v>0</v>
      </c>
      <c r="BG560" s="243">
        <f>IF(N560="zákl. přenesená",J560,0)</f>
        <v>0</v>
      </c>
      <c r="BH560" s="243">
        <f>IF(N560="sníž. přenesená",J560,0)</f>
        <v>0</v>
      </c>
      <c r="BI560" s="243">
        <f>IF(N560="nulová",J560,0)</f>
        <v>0</v>
      </c>
      <c r="BJ560" s="18" t="s">
        <v>91</v>
      </c>
      <c r="BK560" s="243">
        <f>ROUND(I560*H560,2)</f>
        <v>0</v>
      </c>
      <c r="BL560" s="18" t="s">
        <v>167</v>
      </c>
      <c r="BM560" s="242" t="s">
        <v>767</v>
      </c>
    </row>
    <row r="561" s="13" customFormat="1">
      <c r="A561" s="13"/>
      <c r="B561" s="244"/>
      <c r="C561" s="245"/>
      <c r="D561" s="246" t="s">
        <v>169</v>
      </c>
      <c r="E561" s="247" t="s">
        <v>1</v>
      </c>
      <c r="F561" s="248" t="s">
        <v>391</v>
      </c>
      <c r="G561" s="245"/>
      <c r="H561" s="247" t="s">
        <v>1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4" t="s">
        <v>169</v>
      </c>
      <c r="AU561" s="254" t="s">
        <v>93</v>
      </c>
      <c r="AV561" s="13" t="s">
        <v>91</v>
      </c>
      <c r="AW561" s="13" t="s">
        <v>38</v>
      </c>
      <c r="AX561" s="13" t="s">
        <v>83</v>
      </c>
      <c r="AY561" s="254" t="s">
        <v>160</v>
      </c>
    </row>
    <row r="562" s="13" customFormat="1">
      <c r="A562" s="13"/>
      <c r="B562" s="244"/>
      <c r="C562" s="245"/>
      <c r="D562" s="246" t="s">
        <v>169</v>
      </c>
      <c r="E562" s="247" t="s">
        <v>1</v>
      </c>
      <c r="F562" s="248" t="s">
        <v>709</v>
      </c>
      <c r="G562" s="245"/>
      <c r="H562" s="247" t="s">
        <v>1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4" t="s">
        <v>169</v>
      </c>
      <c r="AU562" s="254" t="s">
        <v>93</v>
      </c>
      <c r="AV562" s="13" t="s">
        <v>91</v>
      </c>
      <c r="AW562" s="13" t="s">
        <v>38</v>
      </c>
      <c r="AX562" s="13" t="s">
        <v>83</v>
      </c>
      <c r="AY562" s="254" t="s">
        <v>160</v>
      </c>
    </row>
    <row r="563" s="14" customFormat="1">
      <c r="A563" s="14"/>
      <c r="B563" s="255"/>
      <c r="C563" s="256"/>
      <c r="D563" s="246" t="s">
        <v>169</v>
      </c>
      <c r="E563" s="257" t="s">
        <v>1</v>
      </c>
      <c r="F563" s="258" t="s">
        <v>754</v>
      </c>
      <c r="G563" s="256"/>
      <c r="H563" s="259">
        <v>6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5" t="s">
        <v>169</v>
      </c>
      <c r="AU563" s="265" t="s">
        <v>93</v>
      </c>
      <c r="AV563" s="14" t="s">
        <v>93</v>
      </c>
      <c r="AW563" s="14" t="s">
        <v>38</v>
      </c>
      <c r="AX563" s="14" t="s">
        <v>83</v>
      </c>
      <c r="AY563" s="265" t="s">
        <v>160</v>
      </c>
    </row>
    <row r="564" s="15" customFormat="1">
      <c r="A564" s="15"/>
      <c r="B564" s="266"/>
      <c r="C564" s="267"/>
      <c r="D564" s="246" t="s">
        <v>169</v>
      </c>
      <c r="E564" s="268" t="s">
        <v>1</v>
      </c>
      <c r="F564" s="269" t="s">
        <v>171</v>
      </c>
      <c r="G564" s="267"/>
      <c r="H564" s="270">
        <v>6</v>
      </c>
      <c r="I564" s="271"/>
      <c r="J564" s="267"/>
      <c r="K564" s="267"/>
      <c r="L564" s="272"/>
      <c r="M564" s="273"/>
      <c r="N564" s="274"/>
      <c r="O564" s="274"/>
      <c r="P564" s="274"/>
      <c r="Q564" s="274"/>
      <c r="R564" s="274"/>
      <c r="S564" s="274"/>
      <c r="T564" s="27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6" t="s">
        <v>169</v>
      </c>
      <c r="AU564" s="276" t="s">
        <v>93</v>
      </c>
      <c r="AV564" s="15" t="s">
        <v>167</v>
      </c>
      <c r="AW564" s="15" t="s">
        <v>38</v>
      </c>
      <c r="AX564" s="15" t="s">
        <v>91</v>
      </c>
      <c r="AY564" s="276" t="s">
        <v>160</v>
      </c>
    </row>
    <row r="565" s="2" customFormat="1" ht="16.5" customHeight="1">
      <c r="A565" s="40"/>
      <c r="B565" s="41"/>
      <c r="C565" s="288" t="s">
        <v>768</v>
      </c>
      <c r="D565" s="288" t="s">
        <v>357</v>
      </c>
      <c r="E565" s="289" t="s">
        <v>769</v>
      </c>
      <c r="F565" s="290" t="s">
        <v>770</v>
      </c>
      <c r="G565" s="291" t="s">
        <v>165</v>
      </c>
      <c r="H565" s="292">
        <v>6</v>
      </c>
      <c r="I565" s="293"/>
      <c r="J565" s="294">
        <f>ROUND(I565*H565,2)</f>
        <v>0</v>
      </c>
      <c r="K565" s="290" t="s">
        <v>1</v>
      </c>
      <c r="L565" s="295"/>
      <c r="M565" s="296" t="s">
        <v>1</v>
      </c>
      <c r="N565" s="297" t="s">
        <v>48</v>
      </c>
      <c r="O565" s="93"/>
      <c r="P565" s="240">
        <f>O565*H565</f>
        <v>0</v>
      </c>
      <c r="Q565" s="240">
        <v>0</v>
      </c>
      <c r="R565" s="240">
        <f>Q565*H565</f>
        <v>0</v>
      </c>
      <c r="S565" s="240">
        <v>0</v>
      </c>
      <c r="T565" s="241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42" t="s">
        <v>229</v>
      </c>
      <c r="AT565" s="242" t="s">
        <v>357</v>
      </c>
      <c r="AU565" s="242" t="s">
        <v>93</v>
      </c>
      <c r="AY565" s="18" t="s">
        <v>160</v>
      </c>
      <c r="BE565" s="243">
        <f>IF(N565="základní",J565,0)</f>
        <v>0</v>
      </c>
      <c r="BF565" s="243">
        <f>IF(N565="snížená",J565,0)</f>
        <v>0</v>
      </c>
      <c r="BG565" s="243">
        <f>IF(N565="zákl. přenesená",J565,0)</f>
        <v>0</v>
      </c>
      <c r="BH565" s="243">
        <f>IF(N565="sníž. přenesená",J565,0)</f>
        <v>0</v>
      </c>
      <c r="BI565" s="243">
        <f>IF(N565="nulová",J565,0)</f>
        <v>0</v>
      </c>
      <c r="BJ565" s="18" t="s">
        <v>91</v>
      </c>
      <c r="BK565" s="243">
        <f>ROUND(I565*H565,2)</f>
        <v>0</v>
      </c>
      <c r="BL565" s="18" t="s">
        <v>167</v>
      </c>
      <c r="BM565" s="242" t="s">
        <v>771</v>
      </c>
    </row>
    <row r="566" s="13" customFormat="1">
      <c r="A566" s="13"/>
      <c r="B566" s="244"/>
      <c r="C566" s="245"/>
      <c r="D566" s="246" t="s">
        <v>169</v>
      </c>
      <c r="E566" s="247" t="s">
        <v>1</v>
      </c>
      <c r="F566" s="248" t="s">
        <v>391</v>
      </c>
      <c r="G566" s="245"/>
      <c r="H566" s="247" t="s">
        <v>1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4" t="s">
        <v>169</v>
      </c>
      <c r="AU566" s="254" t="s">
        <v>93</v>
      </c>
      <c r="AV566" s="13" t="s">
        <v>91</v>
      </c>
      <c r="AW566" s="13" t="s">
        <v>38</v>
      </c>
      <c r="AX566" s="13" t="s">
        <v>83</v>
      </c>
      <c r="AY566" s="254" t="s">
        <v>160</v>
      </c>
    </row>
    <row r="567" s="13" customFormat="1">
      <c r="A567" s="13"/>
      <c r="B567" s="244"/>
      <c r="C567" s="245"/>
      <c r="D567" s="246" t="s">
        <v>169</v>
      </c>
      <c r="E567" s="247" t="s">
        <v>1</v>
      </c>
      <c r="F567" s="248" t="s">
        <v>709</v>
      </c>
      <c r="G567" s="245"/>
      <c r="H567" s="247" t="s">
        <v>1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4" t="s">
        <v>169</v>
      </c>
      <c r="AU567" s="254" t="s">
        <v>93</v>
      </c>
      <c r="AV567" s="13" t="s">
        <v>91</v>
      </c>
      <c r="AW567" s="13" t="s">
        <v>38</v>
      </c>
      <c r="AX567" s="13" t="s">
        <v>83</v>
      </c>
      <c r="AY567" s="254" t="s">
        <v>160</v>
      </c>
    </row>
    <row r="568" s="14" customFormat="1">
      <c r="A568" s="14"/>
      <c r="B568" s="255"/>
      <c r="C568" s="256"/>
      <c r="D568" s="246" t="s">
        <v>169</v>
      </c>
      <c r="E568" s="257" t="s">
        <v>1</v>
      </c>
      <c r="F568" s="258" t="s">
        <v>755</v>
      </c>
      <c r="G568" s="256"/>
      <c r="H568" s="259">
        <v>6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5" t="s">
        <v>169</v>
      </c>
      <c r="AU568" s="265" t="s">
        <v>93</v>
      </c>
      <c r="AV568" s="14" t="s">
        <v>93</v>
      </c>
      <c r="AW568" s="14" t="s">
        <v>38</v>
      </c>
      <c r="AX568" s="14" t="s">
        <v>83</v>
      </c>
      <c r="AY568" s="265" t="s">
        <v>160</v>
      </c>
    </row>
    <row r="569" s="15" customFormat="1">
      <c r="A569" s="15"/>
      <c r="B569" s="266"/>
      <c r="C569" s="267"/>
      <c r="D569" s="246" t="s">
        <v>169</v>
      </c>
      <c r="E569" s="268" t="s">
        <v>1</v>
      </c>
      <c r="F569" s="269" t="s">
        <v>171</v>
      </c>
      <c r="G569" s="267"/>
      <c r="H569" s="270">
        <v>6</v>
      </c>
      <c r="I569" s="271"/>
      <c r="J569" s="267"/>
      <c r="K569" s="267"/>
      <c r="L569" s="272"/>
      <c r="M569" s="273"/>
      <c r="N569" s="274"/>
      <c r="O569" s="274"/>
      <c r="P569" s="274"/>
      <c r="Q569" s="274"/>
      <c r="R569" s="274"/>
      <c r="S569" s="274"/>
      <c r="T569" s="27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6" t="s">
        <v>169</v>
      </c>
      <c r="AU569" s="276" t="s">
        <v>93</v>
      </c>
      <c r="AV569" s="15" t="s">
        <v>167</v>
      </c>
      <c r="AW569" s="15" t="s">
        <v>38</v>
      </c>
      <c r="AX569" s="15" t="s">
        <v>91</v>
      </c>
      <c r="AY569" s="276" t="s">
        <v>160</v>
      </c>
    </row>
    <row r="570" s="2" customFormat="1" ht="21.75" customHeight="1">
      <c r="A570" s="40"/>
      <c r="B570" s="41"/>
      <c r="C570" s="231" t="s">
        <v>772</v>
      </c>
      <c r="D570" s="231" t="s">
        <v>162</v>
      </c>
      <c r="E570" s="232" t="s">
        <v>773</v>
      </c>
      <c r="F570" s="233" t="s">
        <v>774</v>
      </c>
      <c r="G570" s="234" t="s">
        <v>165</v>
      </c>
      <c r="H570" s="235">
        <v>3</v>
      </c>
      <c r="I570" s="236"/>
      <c r="J570" s="237">
        <f>ROUND(I570*H570,2)</f>
        <v>0</v>
      </c>
      <c r="K570" s="233" t="s">
        <v>166</v>
      </c>
      <c r="L570" s="46"/>
      <c r="M570" s="238" t="s">
        <v>1</v>
      </c>
      <c r="N570" s="239" t="s">
        <v>48</v>
      </c>
      <c r="O570" s="93"/>
      <c r="P570" s="240">
        <f>O570*H570</f>
        <v>0</v>
      </c>
      <c r="Q570" s="240">
        <v>0.0016199999999999999</v>
      </c>
      <c r="R570" s="240">
        <f>Q570*H570</f>
        <v>0.0048599999999999997</v>
      </c>
      <c r="S570" s="240">
        <v>0</v>
      </c>
      <c r="T570" s="241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42" t="s">
        <v>167</v>
      </c>
      <c r="AT570" s="242" t="s">
        <v>162</v>
      </c>
      <c r="AU570" s="242" t="s">
        <v>93</v>
      </c>
      <c r="AY570" s="18" t="s">
        <v>160</v>
      </c>
      <c r="BE570" s="243">
        <f>IF(N570="základní",J570,0)</f>
        <v>0</v>
      </c>
      <c r="BF570" s="243">
        <f>IF(N570="snížená",J570,0)</f>
        <v>0</v>
      </c>
      <c r="BG570" s="243">
        <f>IF(N570="zákl. přenesená",J570,0)</f>
        <v>0</v>
      </c>
      <c r="BH570" s="243">
        <f>IF(N570="sníž. přenesená",J570,0)</f>
        <v>0</v>
      </c>
      <c r="BI570" s="243">
        <f>IF(N570="nulová",J570,0)</f>
        <v>0</v>
      </c>
      <c r="BJ570" s="18" t="s">
        <v>91</v>
      </c>
      <c r="BK570" s="243">
        <f>ROUND(I570*H570,2)</f>
        <v>0</v>
      </c>
      <c r="BL570" s="18" t="s">
        <v>167</v>
      </c>
      <c r="BM570" s="242" t="s">
        <v>775</v>
      </c>
    </row>
    <row r="571" s="13" customFormat="1">
      <c r="A571" s="13"/>
      <c r="B571" s="244"/>
      <c r="C571" s="245"/>
      <c r="D571" s="246" t="s">
        <v>169</v>
      </c>
      <c r="E571" s="247" t="s">
        <v>1</v>
      </c>
      <c r="F571" s="248" t="s">
        <v>391</v>
      </c>
      <c r="G571" s="245"/>
      <c r="H571" s="247" t="s">
        <v>1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4" t="s">
        <v>169</v>
      </c>
      <c r="AU571" s="254" t="s">
        <v>93</v>
      </c>
      <c r="AV571" s="13" t="s">
        <v>91</v>
      </c>
      <c r="AW571" s="13" t="s">
        <v>38</v>
      </c>
      <c r="AX571" s="13" t="s">
        <v>83</v>
      </c>
      <c r="AY571" s="254" t="s">
        <v>160</v>
      </c>
    </row>
    <row r="572" s="13" customFormat="1">
      <c r="A572" s="13"/>
      <c r="B572" s="244"/>
      <c r="C572" s="245"/>
      <c r="D572" s="246" t="s">
        <v>169</v>
      </c>
      <c r="E572" s="247" t="s">
        <v>1</v>
      </c>
      <c r="F572" s="248" t="s">
        <v>667</v>
      </c>
      <c r="G572" s="245"/>
      <c r="H572" s="247" t="s">
        <v>1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4" t="s">
        <v>169</v>
      </c>
      <c r="AU572" s="254" t="s">
        <v>93</v>
      </c>
      <c r="AV572" s="13" t="s">
        <v>91</v>
      </c>
      <c r="AW572" s="13" t="s">
        <v>38</v>
      </c>
      <c r="AX572" s="13" t="s">
        <v>83</v>
      </c>
      <c r="AY572" s="254" t="s">
        <v>160</v>
      </c>
    </row>
    <row r="573" s="14" customFormat="1">
      <c r="A573" s="14"/>
      <c r="B573" s="255"/>
      <c r="C573" s="256"/>
      <c r="D573" s="246" t="s">
        <v>169</v>
      </c>
      <c r="E573" s="257" t="s">
        <v>1</v>
      </c>
      <c r="F573" s="258" t="s">
        <v>101</v>
      </c>
      <c r="G573" s="256"/>
      <c r="H573" s="259">
        <v>3</v>
      </c>
      <c r="I573" s="260"/>
      <c r="J573" s="256"/>
      <c r="K573" s="256"/>
      <c r="L573" s="261"/>
      <c r="M573" s="262"/>
      <c r="N573" s="263"/>
      <c r="O573" s="263"/>
      <c r="P573" s="263"/>
      <c r="Q573" s="263"/>
      <c r="R573" s="263"/>
      <c r="S573" s="263"/>
      <c r="T573" s="26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5" t="s">
        <v>169</v>
      </c>
      <c r="AU573" s="265" t="s">
        <v>93</v>
      </c>
      <c r="AV573" s="14" t="s">
        <v>93</v>
      </c>
      <c r="AW573" s="14" t="s">
        <v>38</v>
      </c>
      <c r="AX573" s="14" t="s">
        <v>83</v>
      </c>
      <c r="AY573" s="265" t="s">
        <v>160</v>
      </c>
    </row>
    <row r="574" s="15" customFormat="1">
      <c r="A574" s="15"/>
      <c r="B574" s="266"/>
      <c r="C574" s="267"/>
      <c r="D574" s="246" t="s">
        <v>169</v>
      </c>
      <c r="E574" s="268" t="s">
        <v>1</v>
      </c>
      <c r="F574" s="269" t="s">
        <v>171</v>
      </c>
      <c r="G574" s="267"/>
      <c r="H574" s="270">
        <v>3</v>
      </c>
      <c r="I574" s="271"/>
      <c r="J574" s="267"/>
      <c r="K574" s="267"/>
      <c r="L574" s="272"/>
      <c r="M574" s="273"/>
      <c r="N574" s="274"/>
      <c r="O574" s="274"/>
      <c r="P574" s="274"/>
      <c r="Q574" s="274"/>
      <c r="R574" s="274"/>
      <c r="S574" s="274"/>
      <c r="T574" s="27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76" t="s">
        <v>169</v>
      </c>
      <c r="AU574" s="276" t="s">
        <v>93</v>
      </c>
      <c r="AV574" s="15" t="s">
        <v>167</v>
      </c>
      <c r="AW574" s="15" t="s">
        <v>38</v>
      </c>
      <c r="AX574" s="15" t="s">
        <v>91</v>
      </c>
      <c r="AY574" s="276" t="s">
        <v>160</v>
      </c>
    </row>
    <row r="575" s="2" customFormat="1">
      <c r="A575" s="40"/>
      <c r="B575" s="41"/>
      <c r="C575" s="288" t="s">
        <v>776</v>
      </c>
      <c r="D575" s="288" t="s">
        <v>357</v>
      </c>
      <c r="E575" s="289" t="s">
        <v>777</v>
      </c>
      <c r="F575" s="290" t="s">
        <v>778</v>
      </c>
      <c r="G575" s="291" t="s">
        <v>165</v>
      </c>
      <c r="H575" s="292">
        <v>3</v>
      </c>
      <c r="I575" s="293"/>
      <c r="J575" s="294">
        <f>ROUND(I575*H575,2)</f>
        <v>0</v>
      </c>
      <c r="K575" s="290" t="s">
        <v>166</v>
      </c>
      <c r="L575" s="295"/>
      <c r="M575" s="296" t="s">
        <v>1</v>
      </c>
      <c r="N575" s="297" t="s">
        <v>48</v>
      </c>
      <c r="O575" s="93"/>
      <c r="P575" s="240">
        <f>O575*H575</f>
        <v>0</v>
      </c>
      <c r="Q575" s="240">
        <v>0.017999999999999999</v>
      </c>
      <c r="R575" s="240">
        <f>Q575*H575</f>
        <v>0.053999999999999992</v>
      </c>
      <c r="S575" s="240">
        <v>0</v>
      </c>
      <c r="T575" s="241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42" t="s">
        <v>229</v>
      </c>
      <c r="AT575" s="242" t="s">
        <v>357</v>
      </c>
      <c r="AU575" s="242" t="s">
        <v>93</v>
      </c>
      <c r="AY575" s="18" t="s">
        <v>160</v>
      </c>
      <c r="BE575" s="243">
        <f>IF(N575="základní",J575,0)</f>
        <v>0</v>
      </c>
      <c r="BF575" s="243">
        <f>IF(N575="snížená",J575,0)</f>
        <v>0</v>
      </c>
      <c r="BG575" s="243">
        <f>IF(N575="zákl. přenesená",J575,0)</f>
        <v>0</v>
      </c>
      <c r="BH575" s="243">
        <f>IF(N575="sníž. přenesená",J575,0)</f>
        <v>0</v>
      </c>
      <c r="BI575" s="243">
        <f>IF(N575="nulová",J575,0)</f>
        <v>0</v>
      </c>
      <c r="BJ575" s="18" t="s">
        <v>91</v>
      </c>
      <c r="BK575" s="243">
        <f>ROUND(I575*H575,2)</f>
        <v>0</v>
      </c>
      <c r="BL575" s="18" t="s">
        <v>167</v>
      </c>
      <c r="BM575" s="242" t="s">
        <v>779</v>
      </c>
    </row>
    <row r="576" s="2" customFormat="1" ht="21.75" customHeight="1">
      <c r="A576" s="40"/>
      <c r="B576" s="41"/>
      <c r="C576" s="288" t="s">
        <v>780</v>
      </c>
      <c r="D576" s="288" t="s">
        <v>357</v>
      </c>
      <c r="E576" s="289" t="s">
        <v>781</v>
      </c>
      <c r="F576" s="290" t="s">
        <v>782</v>
      </c>
      <c r="G576" s="291" t="s">
        <v>165</v>
      </c>
      <c r="H576" s="292">
        <v>3</v>
      </c>
      <c r="I576" s="293"/>
      <c r="J576" s="294">
        <f>ROUND(I576*H576,2)</f>
        <v>0</v>
      </c>
      <c r="K576" s="290" t="s">
        <v>166</v>
      </c>
      <c r="L576" s="295"/>
      <c r="M576" s="296" t="s">
        <v>1</v>
      </c>
      <c r="N576" s="297" t="s">
        <v>48</v>
      </c>
      <c r="O576" s="93"/>
      <c r="P576" s="240">
        <f>O576*H576</f>
        <v>0</v>
      </c>
      <c r="Q576" s="240">
        <v>0.0035000000000000001</v>
      </c>
      <c r="R576" s="240">
        <f>Q576*H576</f>
        <v>0.010500000000000001</v>
      </c>
      <c r="S576" s="240">
        <v>0</v>
      </c>
      <c r="T576" s="241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42" t="s">
        <v>229</v>
      </c>
      <c r="AT576" s="242" t="s">
        <v>357</v>
      </c>
      <c r="AU576" s="242" t="s">
        <v>93</v>
      </c>
      <c r="AY576" s="18" t="s">
        <v>160</v>
      </c>
      <c r="BE576" s="243">
        <f>IF(N576="základní",J576,0)</f>
        <v>0</v>
      </c>
      <c r="BF576" s="243">
        <f>IF(N576="snížená",J576,0)</f>
        <v>0</v>
      </c>
      <c r="BG576" s="243">
        <f>IF(N576="zákl. přenesená",J576,0)</f>
        <v>0</v>
      </c>
      <c r="BH576" s="243">
        <f>IF(N576="sníž. přenesená",J576,0)</f>
        <v>0</v>
      </c>
      <c r="BI576" s="243">
        <f>IF(N576="nulová",J576,0)</f>
        <v>0</v>
      </c>
      <c r="BJ576" s="18" t="s">
        <v>91</v>
      </c>
      <c r="BK576" s="243">
        <f>ROUND(I576*H576,2)</f>
        <v>0</v>
      </c>
      <c r="BL576" s="18" t="s">
        <v>167</v>
      </c>
      <c r="BM576" s="242" t="s">
        <v>783</v>
      </c>
    </row>
    <row r="577" s="2" customFormat="1" ht="21.75" customHeight="1">
      <c r="A577" s="40"/>
      <c r="B577" s="41"/>
      <c r="C577" s="231" t="s">
        <v>784</v>
      </c>
      <c r="D577" s="231" t="s">
        <v>162</v>
      </c>
      <c r="E577" s="232" t="s">
        <v>785</v>
      </c>
      <c r="F577" s="233" t="s">
        <v>786</v>
      </c>
      <c r="G577" s="234" t="s">
        <v>165</v>
      </c>
      <c r="H577" s="235">
        <v>1</v>
      </c>
      <c r="I577" s="236"/>
      <c r="J577" s="237">
        <f>ROUND(I577*H577,2)</f>
        <v>0</v>
      </c>
      <c r="K577" s="233" t="s">
        <v>166</v>
      </c>
      <c r="L577" s="46"/>
      <c r="M577" s="238" t="s">
        <v>1</v>
      </c>
      <c r="N577" s="239" t="s">
        <v>48</v>
      </c>
      <c r="O577" s="93"/>
      <c r="P577" s="240">
        <f>O577*H577</f>
        <v>0</v>
      </c>
      <c r="Q577" s="240">
        <v>0.00545</v>
      </c>
      <c r="R577" s="240">
        <f>Q577*H577</f>
        <v>0.00545</v>
      </c>
      <c r="S577" s="240">
        <v>0</v>
      </c>
      <c r="T577" s="241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42" t="s">
        <v>167</v>
      </c>
      <c r="AT577" s="242" t="s">
        <v>162</v>
      </c>
      <c r="AU577" s="242" t="s">
        <v>93</v>
      </c>
      <c r="AY577" s="18" t="s">
        <v>160</v>
      </c>
      <c r="BE577" s="243">
        <f>IF(N577="základní",J577,0)</f>
        <v>0</v>
      </c>
      <c r="BF577" s="243">
        <f>IF(N577="snížená",J577,0)</f>
        <v>0</v>
      </c>
      <c r="BG577" s="243">
        <f>IF(N577="zákl. přenesená",J577,0)</f>
        <v>0</v>
      </c>
      <c r="BH577" s="243">
        <f>IF(N577="sníž. přenesená",J577,0)</f>
        <v>0</v>
      </c>
      <c r="BI577" s="243">
        <f>IF(N577="nulová",J577,0)</f>
        <v>0</v>
      </c>
      <c r="BJ577" s="18" t="s">
        <v>91</v>
      </c>
      <c r="BK577" s="243">
        <f>ROUND(I577*H577,2)</f>
        <v>0</v>
      </c>
      <c r="BL577" s="18" t="s">
        <v>167</v>
      </c>
      <c r="BM577" s="242" t="s">
        <v>787</v>
      </c>
    </row>
    <row r="578" s="13" customFormat="1">
      <c r="A578" s="13"/>
      <c r="B578" s="244"/>
      <c r="C578" s="245"/>
      <c r="D578" s="246" t="s">
        <v>169</v>
      </c>
      <c r="E578" s="247" t="s">
        <v>1</v>
      </c>
      <c r="F578" s="248" t="s">
        <v>391</v>
      </c>
      <c r="G578" s="245"/>
      <c r="H578" s="247" t="s">
        <v>1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4" t="s">
        <v>169</v>
      </c>
      <c r="AU578" s="254" t="s">
        <v>93</v>
      </c>
      <c r="AV578" s="13" t="s">
        <v>91</v>
      </c>
      <c r="AW578" s="13" t="s">
        <v>38</v>
      </c>
      <c r="AX578" s="13" t="s">
        <v>83</v>
      </c>
      <c r="AY578" s="254" t="s">
        <v>160</v>
      </c>
    </row>
    <row r="579" s="13" customFormat="1">
      <c r="A579" s="13"/>
      <c r="B579" s="244"/>
      <c r="C579" s="245"/>
      <c r="D579" s="246" t="s">
        <v>169</v>
      </c>
      <c r="E579" s="247" t="s">
        <v>1</v>
      </c>
      <c r="F579" s="248" t="s">
        <v>709</v>
      </c>
      <c r="G579" s="245"/>
      <c r="H579" s="247" t="s">
        <v>1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4" t="s">
        <v>169</v>
      </c>
      <c r="AU579" s="254" t="s">
        <v>93</v>
      </c>
      <c r="AV579" s="13" t="s">
        <v>91</v>
      </c>
      <c r="AW579" s="13" t="s">
        <v>38</v>
      </c>
      <c r="AX579" s="13" t="s">
        <v>83</v>
      </c>
      <c r="AY579" s="254" t="s">
        <v>160</v>
      </c>
    </row>
    <row r="580" s="14" customFormat="1">
      <c r="A580" s="14"/>
      <c r="B580" s="255"/>
      <c r="C580" s="256"/>
      <c r="D580" s="246" t="s">
        <v>169</v>
      </c>
      <c r="E580" s="257" t="s">
        <v>1</v>
      </c>
      <c r="F580" s="258" t="s">
        <v>91</v>
      </c>
      <c r="G580" s="256"/>
      <c r="H580" s="259">
        <v>1</v>
      </c>
      <c r="I580" s="260"/>
      <c r="J580" s="256"/>
      <c r="K580" s="256"/>
      <c r="L580" s="261"/>
      <c r="M580" s="262"/>
      <c r="N580" s="263"/>
      <c r="O580" s="263"/>
      <c r="P580" s="263"/>
      <c r="Q580" s="263"/>
      <c r="R580" s="263"/>
      <c r="S580" s="263"/>
      <c r="T580" s="26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5" t="s">
        <v>169</v>
      </c>
      <c r="AU580" s="265" t="s">
        <v>93</v>
      </c>
      <c r="AV580" s="14" t="s">
        <v>93</v>
      </c>
      <c r="AW580" s="14" t="s">
        <v>38</v>
      </c>
      <c r="AX580" s="14" t="s">
        <v>83</v>
      </c>
      <c r="AY580" s="265" t="s">
        <v>160</v>
      </c>
    </row>
    <row r="581" s="15" customFormat="1">
      <c r="A581" s="15"/>
      <c r="B581" s="266"/>
      <c r="C581" s="267"/>
      <c r="D581" s="246" t="s">
        <v>169</v>
      </c>
      <c r="E581" s="268" t="s">
        <v>1</v>
      </c>
      <c r="F581" s="269" t="s">
        <v>171</v>
      </c>
      <c r="G581" s="267"/>
      <c r="H581" s="270">
        <v>1</v>
      </c>
      <c r="I581" s="271"/>
      <c r="J581" s="267"/>
      <c r="K581" s="267"/>
      <c r="L581" s="272"/>
      <c r="M581" s="273"/>
      <c r="N581" s="274"/>
      <c r="O581" s="274"/>
      <c r="P581" s="274"/>
      <c r="Q581" s="274"/>
      <c r="R581" s="274"/>
      <c r="S581" s="274"/>
      <c r="T581" s="27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6" t="s">
        <v>169</v>
      </c>
      <c r="AU581" s="276" t="s">
        <v>93</v>
      </c>
      <c r="AV581" s="15" t="s">
        <v>167</v>
      </c>
      <c r="AW581" s="15" t="s">
        <v>38</v>
      </c>
      <c r="AX581" s="15" t="s">
        <v>91</v>
      </c>
      <c r="AY581" s="276" t="s">
        <v>160</v>
      </c>
    </row>
    <row r="582" s="2" customFormat="1">
      <c r="A582" s="40"/>
      <c r="B582" s="41"/>
      <c r="C582" s="288" t="s">
        <v>788</v>
      </c>
      <c r="D582" s="288" t="s">
        <v>357</v>
      </c>
      <c r="E582" s="289" t="s">
        <v>789</v>
      </c>
      <c r="F582" s="290" t="s">
        <v>790</v>
      </c>
      <c r="G582" s="291" t="s">
        <v>165</v>
      </c>
      <c r="H582" s="292">
        <v>1</v>
      </c>
      <c r="I582" s="293"/>
      <c r="J582" s="294">
        <f>ROUND(I582*H582,2)</f>
        <v>0</v>
      </c>
      <c r="K582" s="290" t="s">
        <v>166</v>
      </c>
      <c r="L582" s="295"/>
      <c r="M582" s="296" t="s">
        <v>1</v>
      </c>
      <c r="N582" s="297" t="s">
        <v>48</v>
      </c>
      <c r="O582" s="93"/>
      <c r="P582" s="240">
        <f>O582*H582</f>
        <v>0</v>
      </c>
      <c r="Q582" s="240">
        <v>0.14899999999999999</v>
      </c>
      <c r="R582" s="240">
        <f>Q582*H582</f>
        <v>0.14899999999999999</v>
      </c>
      <c r="S582" s="240">
        <v>0</v>
      </c>
      <c r="T582" s="241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42" t="s">
        <v>229</v>
      </c>
      <c r="AT582" s="242" t="s">
        <v>357</v>
      </c>
      <c r="AU582" s="242" t="s">
        <v>93</v>
      </c>
      <c r="AY582" s="18" t="s">
        <v>160</v>
      </c>
      <c r="BE582" s="243">
        <f>IF(N582="základní",J582,0)</f>
        <v>0</v>
      </c>
      <c r="BF582" s="243">
        <f>IF(N582="snížená",J582,0)</f>
        <v>0</v>
      </c>
      <c r="BG582" s="243">
        <f>IF(N582="zákl. přenesená",J582,0)</f>
        <v>0</v>
      </c>
      <c r="BH582" s="243">
        <f>IF(N582="sníž. přenesená",J582,0)</f>
        <v>0</v>
      </c>
      <c r="BI582" s="243">
        <f>IF(N582="nulová",J582,0)</f>
        <v>0</v>
      </c>
      <c r="BJ582" s="18" t="s">
        <v>91</v>
      </c>
      <c r="BK582" s="243">
        <f>ROUND(I582*H582,2)</f>
        <v>0</v>
      </c>
      <c r="BL582" s="18" t="s">
        <v>167</v>
      </c>
      <c r="BM582" s="242" t="s">
        <v>791</v>
      </c>
    </row>
    <row r="583" s="2" customFormat="1">
      <c r="A583" s="40"/>
      <c r="B583" s="41"/>
      <c r="C583" s="288" t="s">
        <v>792</v>
      </c>
      <c r="D583" s="288" t="s">
        <v>357</v>
      </c>
      <c r="E583" s="289" t="s">
        <v>793</v>
      </c>
      <c r="F583" s="290" t="s">
        <v>794</v>
      </c>
      <c r="G583" s="291" t="s">
        <v>165</v>
      </c>
      <c r="H583" s="292">
        <v>1</v>
      </c>
      <c r="I583" s="293"/>
      <c r="J583" s="294">
        <f>ROUND(I583*H583,2)</f>
        <v>0</v>
      </c>
      <c r="K583" s="290" t="s">
        <v>166</v>
      </c>
      <c r="L583" s="295"/>
      <c r="M583" s="296" t="s">
        <v>1</v>
      </c>
      <c r="N583" s="297" t="s">
        <v>48</v>
      </c>
      <c r="O583" s="93"/>
      <c r="P583" s="240">
        <f>O583*H583</f>
        <v>0</v>
      </c>
      <c r="Q583" s="240">
        <v>0.0050000000000000001</v>
      </c>
      <c r="R583" s="240">
        <f>Q583*H583</f>
        <v>0.0050000000000000001</v>
      </c>
      <c r="S583" s="240">
        <v>0</v>
      </c>
      <c r="T583" s="241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42" t="s">
        <v>229</v>
      </c>
      <c r="AT583" s="242" t="s">
        <v>357</v>
      </c>
      <c r="AU583" s="242" t="s">
        <v>93</v>
      </c>
      <c r="AY583" s="18" t="s">
        <v>160</v>
      </c>
      <c r="BE583" s="243">
        <f>IF(N583="základní",J583,0)</f>
        <v>0</v>
      </c>
      <c r="BF583" s="243">
        <f>IF(N583="snížená",J583,0)</f>
        <v>0</v>
      </c>
      <c r="BG583" s="243">
        <f>IF(N583="zákl. přenesená",J583,0)</f>
        <v>0</v>
      </c>
      <c r="BH583" s="243">
        <f>IF(N583="sníž. přenesená",J583,0)</f>
        <v>0</v>
      </c>
      <c r="BI583" s="243">
        <f>IF(N583="nulová",J583,0)</f>
        <v>0</v>
      </c>
      <c r="BJ583" s="18" t="s">
        <v>91</v>
      </c>
      <c r="BK583" s="243">
        <f>ROUND(I583*H583,2)</f>
        <v>0</v>
      </c>
      <c r="BL583" s="18" t="s">
        <v>167</v>
      </c>
      <c r="BM583" s="242" t="s">
        <v>795</v>
      </c>
    </row>
    <row r="584" s="2" customFormat="1" ht="21.75" customHeight="1">
      <c r="A584" s="40"/>
      <c r="B584" s="41"/>
      <c r="C584" s="231" t="s">
        <v>796</v>
      </c>
      <c r="D584" s="231" t="s">
        <v>162</v>
      </c>
      <c r="E584" s="232" t="s">
        <v>797</v>
      </c>
      <c r="F584" s="233" t="s">
        <v>798</v>
      </c>
      <c r="G584" s="234" t="s">
        <v>165</v>
      </c>
      <c r="H584" s="235">
        <v>2</v>
      </c>
      <c r="I584" s="236"/>
      <c r="J584" s="237">
        <f>ROUND(I584*H584,2)</f>
        <v>0</v>
      </c>
      <c r="K584" s="233" t="s">
        <v>166</v>
      </c>
      <c r="L584" s="46"/>
      <c r="M584" s="238" t="s">
        <v>1</v>
      </c>
      <c r="N584" s="239" t="s">
        <v>48</v>
      </c>
      <c r="O584" s="93"/>
      <c r="P584" s="240">
        <f>O584*H584</f>
        <v>0</v>
      </c>
      <c r="Q584" s="240">
        <v>0.01627</v>
      </c>
      <c r="R584" s="240">
        <f>Q584*H584</f>
        <v>0.032539999999999999</v>
      </c>
      <c r="S584" s="240">
        <v>0</v>
      </c>
      <c r="T584" s="241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42" t="s">
        <v>167</v>
      </c>
      <c r="AT584" s="242" t="s">
        <v>162</v>
      </c>
      <c r="AU584" s="242" t="s">
        <v>93</v>
      </c>
      <c r="AY584" s="18" t="s">
        <v>160</v>
      </c>
      <c r="BE584" s="243">
        <f>IF(N584="základní",J584,0)</f>
        <v>0</v>
      </c>
      <c r="BF584" s="243">
        <f>IF(N584="snížená",J584,0)</f>
        <v>0</v>
      </c>
      <c r="BG584" s="243">
        <f>IF(N584="zákl. přenesená",J584,0)</f>
        <v>0</v>
      </c>
      <c r="BH584" s="243">
        <f>IF(N584="sníž. přenesená",J584,0)</f>
        <v>0</v>
      </c>
      <c r="BI584" s="243">
        <f>IF(N584="nulová",J584,0)</f>
        <v>0</v>
      </c>
      <c r="BJ584" s="18" t="s">
        <v>91</v>
      </c>
      <c r="BK584" s="243">
        <f>ROUND(I584*H584,2)</f>
        <v>0</v>
      </c>
      <c r="BL584" s="18" t="s">
        <v>167</v>
      </c>
      <c r="BM584" s="242" t="s">
        <v>799</v>
      </c>
    </row>
    <row r="585" s="13" customFormat="1">
      <c r="A585" s="13"/>
      <c r="B585" s="244"/>
      <c r="C585" s="245"/>
      <c r="D585" s="246" t="s">
        <v>169</v>
      </c>
      <c r="E585" s="247" t="s">
        <v>1</v>
      </c>
      <c r="F585" s="248" t="s">
        <v>391</v>
      </c>
      <c r="G585" s="245"/>
      <c r="H585" s="247" t="s">
        <v>1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4" t="s">
        <v>169</v>
      </c>
      <c r="AU585" s="254" t="s">
        <v>93</v>
      </c>
      <c r="AV585" s="13" t="s">
        <v>91</v>
      </c>
      <c r="AW585" s="13" t="s">
        <v>38</v>
      </c>
      <c r="AX585" s="13" t="s">
        <v>83</v>
      </c>
      <c r="AY585" s="254" t="s">
        <v>160</v>
      </c>
    </row>
    <row r="586" s="13" customFormat="1">
      <c r="A586" s="13"/>
      <c r="B586" s="244"/>
      <c r="C586" s="245"/>
      <c r="D586" s="246" t="s">
        <v>169</v>
      </c>
      <c r="E586" s="247" t="s">
        <v>1</v>
      </c>
      <c r="F586" s="248" t="s">
        <v>709</v>
      </c>
      <c r="G586" s="245"/>
      <c r="H586" s="247" t="s">
        <v>1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4" t="s">
        <v>169</v>
      </c>
      <c r="AU586" s="254" t="s">
        <v>93</v>
      </c>
      <c r="AV586" s="13" t="s">
        <v>91</v>
      </c>
      <c r="AW586" s="13" t="s">
        <v>38</v>
      </c>
      <c r="AX586" s="13" t="s">
        <v>83</v>
      </c>
      <c r="AY586" s="254" t="s">
        <v>160</v>
      </c>
    </row>
    <row r="587" s="14" customFormat="1">
      <c r="A587" s="14"/>
      <c r="B587" s="255"/>
      <c r="C587" s="256"/>
      <c r="D587" s="246" t="s">
        <v>169</v>
      </c>
      <c r="E587" s="257" t="s">
        <v>1</v>
      </c>
      <c r="F587" s="258" t="s">
        <v>93</v>
      </c>
      <c r="G587" s="256"/>
      <c r="H587" s="259">
        <v>2</v>
      </c>
      <c r="I587" s="260"/>
      <c r="J587" s="256"/>
      <c r="K587" s="256"/>
      <c r="L587" s="261"/>
      <c r="M587" s="262"/>
      <c r="N587" s="263"/>
      <c r="O587" s="263"/>
      <c r="P587" s="263"/>
      <c r="Q587" s="263"/>
      <c r="R587" s="263"/>
      <c r="S587" s="263"/>
      <c r="T587" s="26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5" t="s">
        <v>169</v>
      </c>
      <c r="AU587" s="265" t="s">
        <v>93</v>
      </c>
      <c r="AV587" s="14" t="s">
        <v>93</v>
      </c>
      <c r="AW587" s="14" t="s">
        <v>38</v>
      </c>
      <c r="AX587" s="14" t="s">
        <v>83</v>
      </c>
      <c r="AY587" s="265" t="s">
        <v>160</v>
      </c>
    </row>
    <row r="588" s="15" customFormat="1">
      <c r="A588" s="15"/>
      <c r="B588" s="266"/>
      <c r="C588" s="267"/>
      <c r="D588" s="246" t="s">
        <v>169</v>
      </c>
      <c r="E588" s="268" t="s">
        <v>1</v>
      </c>
      <c r="F588" s="269" t="s">
        <v>171</v>
      </c>
      <c r="G588" s="267"/>
      <c r="H588" s="270">
        <v>2</v>
      </c>
      <c r="I588" s="271"/>
      <c r="J588" s="267"/>
      <c r="K588" s="267"/>
      <c r="L588" s="272"/>
      <c r="M588" s="273"/>
      <c r="N588" s="274"/>
      <c r="O588" s="274"/>
      <c r="P588" s="274"/>
      <c r="Q588" s="274"/>
      <c r="R588" s="274"/>
      <c r="S588" s="274"/>
      <c r="T588" s="27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6" t="s">
        <v>169</v>
      </c>
      <c r="AU588" s="276" t="s">
        <v>93</v>
      </c>
      <c r="AV588" s="15" t="s">
        <v>167</v>
      </c>
      <c r="AW588" s="15" t="s">
        <v>38</v>
      </c>
      <c r="AX588" s="15" t="s">
        <v>91</v>
      </c>
      <c r="AY588" s="276" t="s">
        <v>160</v>
      </c>
    </row>
    <row r="589" s="2" customFormat="1">
      <c r="A589" s="40"/>
      <c r="B589" s="41"/>
      <c r="C589" s="288" t="s">
        <v>800</v>
      </c>
      <c r="D589" s="288" t="s">
        <v>357</v>
      </c>
      <c r="E589" s="289" t="s">
        <v>801</v>
      </c>
      <c r="F589" s="290" t="s">
        <v>802</v>
      </c>
      <c r="G589" s="291" t="s">
        <v>165</v>
      </c>
      <c r="H589" s="292">
        <v>2</v>
      </c>
      <c r="I589" s="293"/>
      <c r="J589" s="294">
        <f>ROUND(I589*H589,2)</f>
        <v>0</v>
      </c>
      <c r="K589" s="290" t="s">
        <v>166</v>
      </c>
      <c r="L589" s="295"/>
      <c r="M589" s="296" t="s">
        <v>1</v>
      </c>
      <c r="N589" s="297" t="s">
        <v>48</v>
      </c>
      <c r="O589" s="93"/>
      <c r="P589" s="240">
        <f>O589*H589</f>
        <v>0</v>
      </c>
      <c r="Q589" s="240">
        <v>0.51900000000000002</v>
      </c>
      <c r="R589" s="240">
        <f>Q589*H589</f>
        <v>1.038</v>
      </c>
      <c r="S589" s="240">
        <v>0</v>
      </c>
      <c r="T589" s="241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42" t="s">
        <v>229</v>
      </c>
      <c r="AT589" s="242" t="s">
        <v>357</v>
      </c>
      <c r="AU589" s="242" t="s">
        <v>93</v>
      </c>
      <c r="AY589" s="18" t="s">
        <v>160</v>
      </c>
      <c r="BE589" s="243">
        <f>IF(N589="základní",J589,0)</f>
        <v>0</v>
      </c>
      <c r="BF589" s="243">
        <f>IF(N589="snížená",J589,0)</f>
        <v>0</v>
      </c>
      <c r="BG589" s="243">
        <f>IF(N589="zákl. přenesená",J589,0)</f>
        <v>0</v>
      </c>
      <c r="BH589" s="243">
        <f>IF(N589="sníž. přenesená",J589,0)</f>
        <v>0</v>
      </c>
      <c r="BI589" s="243">
        <f>IF(N589="nulová",J589,0)</f>
        <v>0</v>
      </c>
      <c r="BJ589" s="18" t="s">
        <v>91</v>
      </c>
      <c r="BK589" s="243">
        <f>ROUND(I589*H589,2)</f>
        <v>0</v>
      </c>
      <c r="BL589" s="18" t="s">
        <v>167</v>
      </c>
      <c r="BM589" s="242" t="s">
        <v>803</v>
      </c>
    </row>
    <row r="590" s="2" customFormat="1">
      <c r="A590" s="40"/>
      <c r="B590" s="41"/>
      <c r="C590" s="288" t="s">
        <v>804</v>
      </c>
      <c r="D590" s="288" t="s">
        <v>357</v>
      </c>
      <c r="E590" s="289" t="s">
        <v>805</v>
      </c>
      <c r="F590" s="290" t="s">
        <v>806</v>
      </c>
      <c r="G590" s="291" t="s">
        <v>165</v>
      </c>
      <c r="H590" s="292">
        <v>2</v>
      </c>
      <c r="I590" s="293"/>
      <c r="J590" s="294">
        <f>ROUND(I590*H590,2)</f>
        <v>0</v>
      </c>
      <c r="K590" s="290" t="s">
        <v>1</v>
      </c>
      <c r="L590" s="295"/>
      <c r="M590" s="296" t="s">
        <v>1</v>
      </c>
      <c r="N590" s="297" t="s">
        <v>48</v>
      </c>
      <c r="O590" s="93"/>
      <c r="P590" s="240">
        <f>O590*H590</f>
        <v>0</v>
      </c>
      <c r="Q590" s="240">
        <v>0.0051999999999999998</v>
      </c>
      <c r="R590" s="240">
        <f>Q590*H590</f>
        <v>0.0104</v>
      </c>
      <c r="S590" s="240">
        <v>0</v>
      </c>
      <c r="T590" s="241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42" t="s">
        <v>229</v>
      </c>
      <c r="AT590" s="242" t="s">
        <v>357</v>
      </c>
      <c r="AU590" s="242" t="s">
        <v>93</v>
      </c>
      <c r="AY590" s="18" t="s">
        <v>160</v>
      </c>
      <c r="BE590" s="243">
        <f>IF(N590="základní",J590,0)</f>
        <v>0</v>
      </c>
      <c r="BF590" s="243">
        <f>IF(N590="snížená",J590,0)</f>
        <v>0</v>
      </c>
      <c r="BG590" s="243">
        <f>IF(N590="zákl. přenesená",J590,0)</f>
        <v>0</v>
      </c>
      <c r="BH590" s="243">
        <f>IF(N590="sníž. přenesená",J590,0)</f>
        <v>0</v>
      </c>
      <c r="BI590" s="243">
        <f>IF(N590="nulová",J590,0)</f>
        <v>0</v>
      </c>
      <c r="BJ590" s="18" t="s">
        <v>91</v>
      </c>
      <c r="BK590" s="243">
        <f>ROUND(I590*H590,2)</f>
        <v>0</v>
      </c>
      <c r="BL590" s="18" t="s">
        <v>167</v>
      </c>
      <c r="BM590" s="242" t="s">
        <v>807</v>
      </c>
    </row>
    <row r="591" s="2" customFormat="1" ht="16.5" customHeight="1">
      <c r="A591" s="40"/>
      <c r="B591" s="41"/>
      <c r="C591" s="231" t="s">
        <v>808</v>
      </c>
      <c r="D591" s="231" t="s">
        <v>162</v>
      </c>
      <c r="E591" s="232" t="s">
        <v>809</v>
      </c>
      <c r="F591" s="233" t="s">
        <v>810</v>
      </c>
      <c r="G591" s="234" t="s">
        <v>177</v>
      </c>
      <c r="H591" s="235">
        <v>40.979999999999997</v>
      </c>
      <c r="I591" s="236"/>
      <c r="J591" s="237">
        <f>ROUND(I591*H591,2)</f>
        <v>0</v>
      </c>
      <c r="K591" s="233" t="s">
        <v>166</v>
      </c>
      <c r="L591" s="46"/>
      <c r="M591" s="238" t="s">
        <v>1</v>
      </c>
      <c r="N591" s="239" t="s">
        <v>48</v>
      </c>
      <c r="O591" s="93"/>
      <c r="P591" s="240">
        <f>O591*H591</f>
        <v>0</v>
      </c>
      <c r="Q591" s="240">
        <v>0</v>
      </c>
      <c r="R591" s="240">
        <f>Q591*H591</f>
        <v>0</v>
      </c>
      <c r="S591" s="240">
        <v>0</v>
      </c>
      <c r="T591" s="241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42" t="s">
        <v>167</v>
      </c>
      <c r="AT591" s="242" t="s">
        <v>162</v>
      </c>
      <c r="AU591" s="242" t="s">
        <v>93</v>
      </c>
      <c r="AY591" s="18" t="s">
        <v>160</v>
      </c>
      <c r="BE591" s="243">
        <f>IF(N591="základní",J591,0)</f>
        <v>0</v>
      </c>
      <c r="BF591" s="243">
        <f>IF(N591="snížená",J591,0)</f>
        <v>0</v>
      </c>
      <c r="BG591" s="243">
        <f>IF(N591="zákl. přenesená",J591,0)</f>
        <v>0</v>
      </c>
      <c r="BH591" s="243">
        <f>IF(N591="sníž. přenesená",J591,0)</f>
        <v>0</v>
      </c>
      <c r="BI591" s="243">
        <f>IF(N591="nulová",J591,0)</f>
        <v>0</v>
      </c>
      <c r="BJ591" s="18" t="s">
        <v>91</v>
      </c>
      <c r="BK591" s="243">
        <f>ROUND(I591*H591,2)</f>
        <v>0</v>
      </c>
      <c r="BL591" s="18" t="s">
        <v>167</v>
      </c>
      <c r="BM591" s="242" t="s">
        <v>811</v>
      </c>
    </row>
    <row r="592" s="13" customFormat="1">
      <c r="A592" s="13"/>
      <c r="B592" s="244"/>
      <c r="C592" s="245"/>
      <c r="D592" s="246" t="s">
        <v>169</v>
      </c>
      <c r="E592" s="247" t="s">
        <v>1</v>
      </c>
      <c r="F592" s="248" t="s">
        <v>391</v>
      </c>
      <c r="G592" s="245"/>
      <c r="H592" s="247" t="s">
        <v>1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4" t="s">
        <v>169</v>
      </c>
      <c r="AU592" s="254" t="s">
        <v>93</v>
      </c>
      <c r="AV592" s="13" t="s">
        <v>91</v>
      </c>
      <c r="AW592" s="13" t="s">
        <v>38</v>
      </c>
      <c r="AX592" s="13" t="s">
        <v>83</v>
      </c>
      <c r="AY592" s="254" t="s">
        <v>160</v>
      </c>
    </row>
    <row r="593" s="14" customFormat="1">
      <c r="A593" s="14"/>
      <c r="B593" s="255"/>
      <c r="C593" s="256"/>
      <c r="D593" s="246" t="s">
        <v>169</v>
      </c>
      <c r="E593" s="257" t="s">
        <v>1</v>
      </c>
      <c r="F593" s="258" t="s">
        <v>657</v>
      </c>
      <c r="G593" s="256"/>
      <c r="H593" s="259">
        <v>40.979999999999997</v>
      </c>
      <c r="I593" s="260"/>
      <c r="J593" s="256"/>
      <c r="K593" s="256"/>
      <c r="L593" s="261"/>
      <c r="M593" s="262"/>
      <c r="N593" s="263"/>
      <c r="O593" s="263"/>
      <c r="P593" s="263"/>
      <c r="Q593" s="263"/>
      <c r="R593" s="263"/>
      <c r="S593" s="263"/>
      <c r="T593" s="26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5" t="s">
        <v>169</v>
      </c>
      <c r="AU593" s="265" t="s">
        <v>93</v>
      </c>
      <c r="AV593" s="14" t="s">
        <v>93</v>
      </c>
      <c r="AW593" s="14" t="s">
        <v>38</v>
      </c>
      <c r="AX593" s="14" t="s">
        <v>83</v>
      </c>
      <c r="AY593" s="265" t="s">
        <v>160</v>
      </c>
    </row>
    <row r="594" s="15" customFormat="1">
      <c r="A594" s="15"/>
      <c r="B594" s="266"/>
      <c r="C594" s="267"/>
      <c r="D594" s="246" t="s">
        <v>169</v>
      </c>
      <c r="E594" s="268" t="s">
        <v>1</v>
      </c>
      <c r="F594" s="269" t="s">
        <v>171</v>
      </c>
      <c r="G594" s="267"/>
      <c r="H594" s="270">
        <v>40.979999999999997</v>
      </c>
      <c r="I594" s="271"/>
      <c r="J594" s="267"/>
      <c r="K594" s="267"/>
      <c r="L594" s="272"/>
      <c r="M594" s="273"/>
      <c r="N594" s="274"/>
      <c r="O594" s="274"/>
      <c r="P594" s="274"/>
      <c r="Q594" s="274"/>
      <c r="R594" s="274"/>
      <c r="S594" s="274"/>
      <c r="T594" s="27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6" t="s">
        <v>169</v>
      </c>
      <c r="AU594" s="276" t="s">
        <v>93</v>
      </c>
      <c r="AV594" s="15" t="s">
        <v>167</v>
      </c>
      <c r="AW594" s="15" t="s">
        <v>38</v>
      </c>
      <c r="AX594" s="15" t="s">
        <v>91</v>
      </c>
      <c r="AY594" s="276" t="s">
        <v>160</v>
      </c>
    </row>
    <row r="595" s="2" customFormat="1" ht="21.75" customHeight="1">
      <c r="A595" s="40"/>
      <c r="B595" s="41"/>
      <c r="C595" s="231" t="s">
        <v>812</v>
      </c>
      <c r="D595" s="231" t="s">
        <v>162</v>
      </c>
      <c r="E595" s="232" t="s">
        <v>813</v>
      </c>
      <c r="F595" s="233" t="s">
        <v>814</v>
      </c>
      <c r="G595" s="234" t="s">
        <v>177</v>
      </c>
      <c r="H595" s="235">
        <v>17.420000000000002</v>
      </c>
      <c r="I595" s="236"/>
      <c r="J595" s="237">
        <f>ROUND(I595*H595,2)</f>
        <v>0</v>
      </c>
      <c r="K595" s="233" t="s">
        <v>166</v>
      </c>
      <c r="L595" s="46"/>
      <c r="M595" s="238" t="s">
        <v>1</v>
      </c>
      <c r="N595" s="239" t="s">
        <v>48</v>
      </c>
      <c r="O595" s="93"/>
      <c r="P595" s="240">
        <f>O595*H595</f>
        <v>0</v>
      </c>
      <c r="Q595" s="240">
        <v>0</v>
      </c>
      <c r="R595" s="240">
        <f>Q595*H595</f>
        <v>0</v>
      </c>
      <c r="S595" s="240">
        <v>0</v>
      </c>
      <c r="T595" s="241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42" t="s">
        <v>167</v>
      </c>
      <c r="AT595" s="242" t="s">
        <v>162</v>
      </c>
      <c r="AU595" s="242" t="s">
        <v>93</v>
      </c>
      <c r="AY595" s="18" t="s">
        <v>160</v>
      </c>
      <c r="BE595" s="243">
        <f>IF(N595="základní",J595,0)</f>
        <v>0</v>
      </c>
      <c r="BF595" s="243">
        <f>IF(N595="snížená",J595,0)</f>
        <v>0</v>
      </c>
      <c r="BG595" s="243">
        <f>IF(N595="zákl. přenesená",J595,0)</f>
        <v>0</v>
      </c>
      <c r="BH595" s="243">
        <f>IF(N595="sníž. přenesená",J595,0)</f>
        <v>0</v>
      </c>
      <c r="BI595" s="243">
        <f>IF(N595="nulová",J595,0)</f>
        <v>0</v>
      </c>
      <c r="BJ595" s="18" t="s">
        <v>91</v>
      </c>
      <c r="BK595" s="243">
        <f>ROUND(I595*H595,2)</f>
        <v>0</v>
      </c>
      <c r="BL595" s="18" t="s">
        <v>167</v>
      </c>
      <c r="BM595" s="242" t="s">
        <v>815</v>
      </c>
    </row>
    <row r="596" s="13" customFormat="1">
      <c r="A596" s="13"/>
      <c r="B596" s="244"/>
      <c r="C596" s="245"/>
      <c r="D596" s="246" t="s">
        <v>169</v>
      </c>
      <c r="E596" s="247" t="s">
        <v>1</v>
      </c>
      <c r="F596" s="248" t="s">
        <v>391</v>
      </c>
      <c r="G596" s="245"/>
      <c r="H596" s="247" t="s">
        <v>1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4" t="s">
        <v>169</v>
      </c>
      <c r="AU596" s="254" t="s">
        <v>93</v>
      </c>
      <c r="AV596" s="13" t="s">
        <v>91</v>
      </c>
      <c r="AW596" s="13" t="s">
        <v>38</v>
      </c>
      <c r="AX596" s="13" t="s">
        <v>83</v>
      </c>
      <c r="AY596" s="254" t="s">
        <v>160</v>
      </c>
    </row>
    <row r="597" s="14" customFormat="1">
      <c r="A597" s="14"/>
      <c r="B597" s="255"/>
      <c r="C597" s="256"/>
      <c r="D597" s="246" t="s">
        <v>169</v>
      </c>
      <c r="E597" s="257" t="s">
        <v>1</v>
      </c>
      <c r="F597" s="258" t="s">
        <v>718</v>
      </c>
      <c r="G597" s="256"/>
      <c r="H597" s="259">
        <v>17.420000000000002</v>
      </c>
      <c r="I597" s="260"/>
      <c r="J597" s="256"/>
      <c r="K597" s="256"/>
      <c r="L597" s="261"/>
      <c r="M597" s="262"/>
      <c r="N597" s="263"/>
      <c r="O597" s="263"/>
      <c r="P597" s="263"/>
      <c r="Q597" s="263"/>
      <c r="R597" s="263"/>
      <c r="S597" s="263"/>
      <c r="T597" s="26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5" t="s">
        <v>169</v>
      </c>
      <c r="AU597" s="265" t="s">
        <v>93</v>
      </c>
      <c r="AV597" s="14" t="s">
        <v>93</v>
      </c>
      <c r="AW597" s="14" t="s">
        <v>38</v>
      </c>
      <c r="AX597" s="14" t="s">
        <v>83</v>
      </c>
      <c r="AY597" s="265" t="s">
        <v>160</v>
      </c>
    </row>
    <row r="598" s="15" customFormat="1">
      <c r="A598" s="15"/>
      <c r="B598" s="266"/>
      <c r="C598" s="267"/>
      <c r="D598" s="246" t="s">
        <v>169</v>
      </c>
      <c r="E598" s="268" t="s">
        <v>1</v>
      </c>
      <c r="F598" s="269" t="s">
        <v>171</v>
      </c>
      <c r="G598" s="267"/>
      <c r="H598" s="270">
        <v>17.420000000000002</v>
      </c>
      <c r="I598" s="271"/>
      <c r="J598" s="267"/>
      <c r="K598" s="267"/>
      <c r="L598" s="272"/>
      <c r="M598" s="273"/>
      <c r="N598" s="274"/>
      <c r="O598" s="274"/>
      <c r="P598" s="274"/>
      <c r="Q598" s="274"/>
      <c r="R598" s="274"/>
      <c r="S598" s="274"/>
      <c r="T598" s="27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6" t="s">
        <v>169</v>
      </c>
      <c r="AU598" s="276" t="s">
        <v>93</v>
      </c>
      <c r="AV598" s="15" t="s">
        <v>167</v>
      </c>
      <c r="AW598" s="15" t="s">
        <v>38</v>
      </c>
      <c r="AX598" s="15" t="s">
        <v>91</v>
      </c>
      <c r="AY598" s="276" t="s">
        <v>160</v>
      </c>
    </row>
    <row r="599" s="2" customFormat="1">
      <c r="A599" s="40"/>
      <c r="B599" s="41"/>
      <c r="C599" s="231" t="s">
        <v>816</v>
      </c>
      <c r="D599" s="231" t="s">
        <v>162</v>
      </c>
      <c r="E599" s="232" t="s">
        <v>817</v>
      </c>
      <c r="F599" s="233" t="s">
        <v>818</v>
      </c>
      <c r="G599" s="234" t="s">
        <v>165</v>
      </c>
      <c r="H599" s="235">
        <v>4</v>
      </c>
      <c r="I599" s="236"/>
      <c r="J599" s="237">
        <f>ROUND(I599*H599,2)</f>
        <v>0</v>
      </c>
      <c r="K599" s="233" t="s">
        <v>166</v>
      </c>
      <c r="L599" s="46"/>
      <c r="M599" s="238" t="s">
        <v>1</v>
      </c>
      <c r="N599" s="239" t="s">
        <v>48</v>
      </c>
      <c r="O599" s="93"/>
      <c r="P599" s="240">
        <f>O599*H599</f>
        <v>0</v>
      </c>
      <c r="Q599" s="240">
        <v>0.45937</v>
      </c>
      <c r="R599" s="240">
        <f>Q599*H599</f>
        <v>1.83748</v>
      </c>
      <c r="S599" s="240">
        <v>0</v>
      </c>
      <c r="T599" s="241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42" t="s">
        <v>167</v>
      </c>
      <c r="AT599" s="242" t="s">
        <v>162</v>
      </c>
      <c r="AU599" s="242" t="s">
        <v>93</v>
      </c>
      <c r="AY599" s="18" t="s">
        <v>160</v>
      </c>
      <c r="BE599" s="243">
        <f>IF(N599="základní",J599,0)</f>
        <v>0</v>
      </c>
      <c r="BF599" s="243">
        <f>IF(N599="snížená",J599,0)</f>
        <v>0</v>
      </c>
      <c r="BG599" s="243">
        <f>IF(N599="zákl. přenesená",J599,0)</f>
        <v>0</v>
      </c>
      <c r="BH599" s="243">
        <f>IF(N599="sníž. přenesená",J599,0)</f>
        <v>0</v>
      </c>
      <c r="BI599" s="243">
        <f>IF(N599="nulová",J599,0)</f>
        <v>0</v>
      </c>
      <c r="BJ599" s="18" t="s">
        <v>91</v>
      </c>
      <c r="BK599" s="243">
        <f>ROUND(I599*H599,2)</f>
        <v>0</v>
      </c>
      <c r="BL599" s="18" t="s">
        <v>167</v>
      </c>
      <c r="BM599" s="242" t="s">
        <v>819</v>
      </c>
    </row>
    <row r="600" s="13" customFormat="1">
      <c r="A600" s="13"/>
      <c r="B600" s="244"/>
      <c r="C600" s="245"/>
      <c r="D600" s="246" t="s">
        <v>169</v>
      </c>
      <c r="E600" s="247" t="s">
        <v>1</v>
      </c>
      <c r="F600" s="248" t="s">
        <v>391</v>
      </c>
      <c r="G600" s="245"/>
      <c r="H600" s="247" t="s">
        <v>1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4" t="s">
        <v>169</v>
      </c>
      <c r="AU600" s="254" t="s">
        <v>93</v>
      </c>
      <c r="AV600" s="13" t="s">
        <v>91</v>
      </c>
      <c r="AW600" s="13" t="s">
        <v>38</v>
      </c>
      <c r="AX600" s="13" t="s">
        <v>83</v>
      </c>
      <c r="AY600" s="254" t="s">
        <v>160</v>
      </c>
    </row>
    <row r="601" s="14" customFormat="1">
      <c r="A601" s="14"/>
      <c r="B601" s="255"/>
      <c r="C601" s="256"/>
      <c r="D601" s="246" t="s">
        <v>169</v>
      </c>
      <c r="E601" s="257" t="s">
        <v>1</v>
      </c>
      <c r="F601" s="258" t="s">
        <v>820</v>
      </c>
      <c r="G601" s="256"/>
      <c r="H601" s="259">
        <v>2</v>
      </c>
      <c r="I601" s="260"/>
      <c r="J601" s="256"/>
      <c r="K601" s="256"/>
      <c r="L601" s="261"/>
      <c r="M601" s="262"/>
      <c r="N601" s="263"/>
      <c r="O601" s="263"/>
      <c r="P601" s="263"/>
      <c r="Q601" s="263"/>
      <c r="R601" s="263"/>
      <c r="S601" s="263"/>
      <c r="T601" s="26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5" t="s">
        <v>169</v>
      </c>
      <c r="AU601" s="265" t="s">
        <v>93</v>
      </c>
      <c r="AV601" s="14" t="s">
        <v>93</v>
      </c>
      <c r="AW601" s="14" t="s">
        <v>38</v>
      </c>
      <c r="AX601" s="14" t="s">
        <v>83</v>
      </c>
      <c r="AY601" s="265" t="s">
        <v>160</v>
      </c>
    </row>
    <row r="602" s="14" customFormat="1">
      <c r="A602" s="14"/>
      <c r="B602" s="255"/>
      <c r="C602" s="256"/>
      <c r="D602" s="246" t="s">
        <v>169</v>
      </c>
      <c r="E602" s="257" t="s">
        <v>1</v>
      </c>
      <c r="F602" s="258" t="s">
        <v>821</v>
      </c>
      <c r="G602" s="256"/>
      <c r="H602" s="259">
        <v>2</v>
      </c>
      <c r="I602" s="260"/>
      <c r="J602" s="256"/>
      <c r="K602" s="256"/>
      <c r="L602" s="261"/>
      <c r="M602" s="262"/>
      <c r="N602" s="263"/>
      <c r="O602" s="263"/>
      <c r="P602" s="263"/>
      <c r="Q602" s="263"/>
      <c r="R602" s="263"/>
      <c r="S602" s="263"/>
      <c r="T602" s="26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5" t="s">
        <v>169</v>
      </c>
      <c r="AU602" s="265" t="s">
        <v>93</v>
      </c>
      <c r="AV602" s="14" t="s">
        <v>93</v>
      </c>
      <c r="AW602" s="14" t="s">
        <v>38</v>
      </c>
      <c r="AX602" s="14" t="s">
        <v>83</v>
      </c>
      <c r="AY602" s="265" t="s">
        <v>160</v>
      </c>
    </row>
    <row r="603" s="15" customFormat="1">
      <c r="A603" s="15"/>
      <c r="B603" s="266"/>
      <c r="C603" s="267"/>
      <c r="D603" s="246" t="s">
        <v>169</v>
      </c>
      <c r="E603" s="268" t="s">
        <v>1</v>
      </c>
      <c r="F603" s="269" t="s">
        <v>171</v>
      </c>
      <c r="G603" s="267"/>
      <c r="H603" s="270">
        <v>4</v>
      </c>
      <c r="I603" s="271"/>
      <c r="J603" s="267"/>
      <c r="K603" s="267"/>
      <c r="L603" s="272"/>
      <c r="M603" s="273"/>
      <c r="N603" s="274"/>
      <c r="O603" s="274"/>
      <c r="P603" s="274"/>
      <c r="Q603" s="274"/>
      <c r="R603" s="274"/>
      <c r="S603" s="274"/>
      <c r="T603" s="27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76" t="s">
        <v>169</v>
      </c>
      <c r="AU603" s="276" t="s">
        <v>93</v>
      </c>
      <c r="AV603" s="15" t="s">
        <v>167</v>
      </c>
      <c r="AW603" s="15" t="s">
        <v>38</v>
      </c>
      <c r="AX603" s="15" t="s">
        <v>91</v>
      </c>
      <c r="AY603" s="276" t="s">
        <v>160</v>
      </c>
    </row>
    <row r="604" s="2" customFormat="1" ht="21.75" customHeight="1">
      <c r="A604" s="40"/>
      <c r="B604" s="41"/>
      <c r="C604" s="231" t="s">
        <v>822</v>
      </c>
      <c r="D604" s="231" t="s">
        <v>162</v>
      </c>
      <c r="E604" s="232" t="s">
        <v>823</v>
      </c>
      <c r="F604" s="233" t="s">
        <v>824</v>
      </c>
      <c r="G604" s="234" t="s">
        <v>177</v>
      </c>
      <c r="H604" s="235">
        <v>29.98</v>
      </c>
      <c r="I604" s="236"/>
      <c r="J604" s="237">
        <f>ROUND(I604*H604,2)</f>
        <v>0</v>
      </c>
      <c r="K604" s="233" t="s">
        <v>166</v>
      </c>
      <c r="L604" s="46"/>
      <c r="M604" s="238" t="s">
        <v>1</v>
      </c>
      <c r="N604" s="239" t="s">
        <v>48</v>
      </c>
      <c r="O604" s="93"/>
      <c r="P604" s="240">
        <f>O604*H604</f>
        <v>0</v>
      </c>
      <c r="Q604" s="240">
        <v>0</v>
      </c>
      <c r="R604" s="240">
        <f>Q604*H604</f>
        <v>0</v>
      </c>
      <c r="S604" s="240">
        <v>0</v>
      </c>
      <c r="T604" s="241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42" t="s">
        <v>167</v>
      </c>
      <c r="AT604" s="242" t="s">
        <v>162</v>
      </c>
      <c r="AU604" s="242" t="s">
        <v>93</v>
      </c>
      <c r="AY604" s="18" t="s">
        <v>160</v>
      </c>
      <c r="BE604" s="243">
        <f>IF(N604="základní",J604,0)</f>
        <v>0</v>
      </c>
      <c r="BF604" s="243">
        <f>IF(N604="snížená",J604,0)</f>
        <v>0</v>
      </c>
      <c r="BG604" s="243">
        <f>IF(N604="zákl. přenesená",J604,0)</f>
        <v>0</v>
      </c>
      <c r="BH604" s="243">
        <f>IF(N604="sníž. přenesená",J604,0)</f>
        <v>0</v>
      </c>
      <c r="BI604" s="243">
        <f>IF(N604="nulová",J604,0)</f>
        <v>0</v>
      </c>
      <c r="BJ604" s="18" t="s">
        <v>91</v>
      </c>
      <c r="BK604" s="243">
        <f>ROUND(I604*H604,2)</f>
        <v>0</v>
      </c>
      <c r="BL604" s="18" t="s">
        <v>167</v>
      </c>
      <c r="BM604" s="242" t="s">
        <v>825</v>
      </c>
    </row>
    <row r="605" s="13" customFormat="1">
      <c r="A605" s="13"/>
      <c r="B605" s="244"/>
      <c r="C605" s="245"/>
      <c r="D605" s="246" t="s">
        <v>169</v>
      </c>
      <c r="E605" s="247" t="s">
        <v>1</v>
      </c>
      <c r="F605" s="248" t="s">
        <v>391</v>
      </c>
      <c r="G605" s="245"/>
      <c r="H605" s="247" t="s">
        <v>1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4" t="s">
        <v>169</v>
      </c>
      <c r="AU605" s="254" t="s">
        <v>93</v>
      </c>
      <c r="AV605" s="13" t="s">
        <v>91</v>
      </c>
      <c r="AW605" s="13" t="s">
        <v>38</v>
      </c>
      <c r="AX605" s="13" t="s">
        <v>83</v>
      </c>
      <c r="AY605" s="254" t="s">
        <v>160</v>
      </c>
    </row>
    <row r="606" s="14" customFormat="1">
      <c r="A606" s="14"/>
      <c r="B606" s="255"/>
      <c r="C606" s="256"/>
      <c r="D606" s="246" t="s">
        <v>169</v>
      </c>
      <c r="E606" s="257" t="s">
        <v>1</v>
      </c>
      <c r="F606" s="258" t="s">
        <v>728</v>
      </c>
      <c r="G606" s="256"/>
      <c r="H606" s="259">
        <v>29.98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5" t="s">
        <v>169</v>
      </c>
      <c r="AU606" s="265" t="s">
        <v>93</v>
      </c>
      <c r="AV606" s="14" t="s">
        <v>93</v>
      </c>
      <c r="AW606" s="14" t="s">
        <v>38</v>
      </c>
      <c r="AX606" s="14" t="s">
        <v>83</v>
      </c>
      <c r="AY606" s="265" t="s">
        <v>160</v>
      </c>
    </row>
    <row r="607" s="15" customFormat="1">
      <c r="A607" s="15"/>
      <c r="B607" s="266"/>
      <c r="C607" s="267"/>
      <c r="D607" s="246" t="s">
        <v>169</v>
      </c>
      <c r="E607" s="268" t="s">
        <v>1</v>
      </c>
      <c r="F607" s="269" t="s">
        <v>171</v>
      </c>
      <c r="G607" s="267"/>
      <c r="H607" s="270">
        <v>29.98</v>
      </c>
      <c r="I607" s="271"/>
      <c r="J607" s="267"/>
      <c r="K607" s="267"/>
      <c r="L607" s="272"/>
      <c r="M607" s="273"/>
      <c r="N607" s="274"/>
      <c r="O607" s="274"/>
      <c r="P607" s="274"/>
      <c r="Q607" s="274"/>
      <c r="R607" s="274"/>
      <c r="S607" s="274"/>
      <c r="T607" s="27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6" t="s">
        <v>169</v>
      </c>
      <c r="AU607" s="276" t="s">
        <v>93</v>
      </c>
      <c r="AV607" s="15" t="s">
        <v>167</v>
      </c>
      <c r="AW607" s="15" t="s">
        <v>38</v>
      </c>
      <c r="AX607" s="15" t="s">
        <v>91</v>
      </c>
      <c r="AY607" s="276" t="s">
        <v>160</v>
      </c>
    </row>
    <row r="608" s="2" customFormat="1">
      <c r="A608" s="40"/>
      <c r="B608" s="41"/>
      <c r="C608" s="231" t="s">
        <v>826</v>
      </c>
      <c r="D608" s="231" t="s">
        <v>162</v>
      </c>
      <c r="E608" s="232" t="s">
        <v>827</v>
      </c>
      <c r="F608" s="233" t="s">
        <v>828</v>
      </c>
      <c r="G608" s="234" t="s">
        <v>165</v>
      </c>
      <c r="H608" s="235">
        <v>2</v>
      </c>
      <c r="I608" s="236"/>
      <c r="J608" s="237">
        <f>ROUND(I608*H608,2)</f>
        <v>0</v>
      </c>
      <c r="K608" s="233" t="s">
        <v>166</v>
      </c>
      <c r="L608" s="46"/>
      <c r="M608" s="238" t="s">
        <v>1</v>
      </c>
      <c r="N608" s="239" t="s">
        <v>48</v>
      </c>
      <c r="O608" s="93"/>
      <c r="P608" s="240">
        <f>O608*H608</f>
        <v>0</v>
      </c>
      <c r="Q608" s="240">
        <v>0.47094000000000003</v>
      </c>
      <c r="R608" s="240">
        <f>Q608*H608</f>
        <v>0.94188000000000005</v>
      </c>
      <c r="S608" s="240">
        <v>0</v>
      </c>
      <c r="T608" s="241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42" t="s">
        <v>167</v>
      </c>
      <c r="AT608" s="242" t="s">
        <v>162</v>
      </c>
      <c r="AU608" s="242" t="s">
        <v>93</v>
      </c>
      <c r="AY608" s="18" t="s">
        <v>160</v>
      </c>
      <c r="BE608" s="243">
        <f>IF(N608="základní",J608,0)</f>
        <v>0</v>
      </c>
      <c r="BF608" s="243">
        <f>IF(N608="snížená",J608,0)</f>
        <v>0</v>
      </c>
      <c r="BG608" s="243">
        <f>IF(N608="zákl. přenesená",J608,0)</f>
        <v>0</v>
      </c>
      <c r="BH608" s="243">
        <f>IF(N608="sníž. přenesená",J608,0)</f>
        <v>0</v>
      </c>
      <c r="BI608" s="243">
        <f>IF(N608="nulová",J608,0)</f>
        <v>0</v>
      </c>
      <c r="BJ608" s="18" t="s">
        <v>91</v>
      </c>
      <c r="BK608" s="243">
        <f>ROUND(I608*H608,2)</f>
        <v>0</v>
      </c>
      <c r="BL608" s="18" t="s">
        <v>167</v>
      </c>
      <c r="BM608" s="242" t="s">
        <v>829</v>
      </c>
    </row>
    <row r="609" s="13" customFormat="1">
      <c r="A609" s="13"/>
      <c r="B609" s="244"/>
      <c r="C609" s="245"/>
      <c r="D609" s="246" t="s">
        <v>169</v>
      </c>
      <c r="E609" s="247" t="s">
        <v>1</v>
      </c>
      <c r="F609" s="248" t="s">
        <v>391</v>
      </c>
      <c r="G609" s="245"/>
      <c r="H609" s="247" t="s">
        <v>1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4" t="s">
        <v>169</v>
      </c>
      <c r="AU609" s="254" t="s">
        <v>93</v>
      </c>
      <c r="AV609" s="13" t="s">
        <v>91</v>
      </c>
      <c r="AW609" s="13" t="s">
        <v>38</v>
      </c>
      <c r="AX609" s="13" t="s">
        <v>83</v>
      </c>
      <c r="AY609" s="254" t="s">
        <v>160</v>
      </c>
    </row>
    <row r="610" s="14" customFormat="1">
      <c r="A610" s="14"/>
      <c r="B610" s="255"/>
      <c r="C610" s="256"/>
      <c r="D610" s="246" t="s">
        <v>169</v>
      </c>
      <c r="E610" s="257" t="s">
        <v>1</v>
      </c>
      <c r="F610" s="258" t="s">
        <v>830</v>
      </c>
      <c r="G610" s="256"/>
      <c r="H610" s="259">
        <v>2</v>
      </c>
      <c r="I610" s="260"/>
      <c r="J610" s="256"/>
      <c r="K610" s="256"/>
      <c r="L610" s="261"/>
      <c r="M610" s="262"/>
      <c r="N610" s="263"/>
      <c r="O610" s="263"/>
      <c r="P610" s="263"/>
      <c r="Q610" s="263"/>
      <c r="R610" s="263"/>
      <c r="S610" s="263"/>
      <c r="T610" s="26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5" t="s">
        <v>169</v>
      </c>
      <c r="AU610" s="265" t="s">
        <v>93</v>
      </c>
      <c r="AV610" s="14" t="s">
        <v>93</v>
      </c>
      <c r="AW610" s="14" t="s">
        <v>38</v>
      </c>
      <c r="AX610" s="14" t="s">
        <v>83</v>
      </c>
      <c r="AY610" s="265" t="s">
        <v>160</v>
      </c>
    </row>
    <row r="611" s="15" customFormat="1">
      <c r="A611" s="15"/>
      <c r="B611" s="266"/>
      <c r="C611" s="267"/>
      <c r="D611" s="246" t="s">
        <v>169</v>
      </c>
      <c r="E611" s="268" t="s">
        <v>1</v>
      </c>
      <c r="F611" s="269" t="s">
        <v>171</v>
      </c>
      <c r="G611" s="267"/>
      <c r="H611" s="270">
        <v>2</v>
      </c>
      <c r="I611" s="271"/>
      <c r="J611" s="267"/>
      <c r="K611" s="267"/>
      <c r="L611" s="272"/>
      <c r="M611" s="273"/>
      <c r="N611" s="274"/>
      <c r="O611" s="274"/>
      <c r="P611" s="274"/>
      <c r="Q611" s="274"/>
      <c r="R611" s="274"/>
      <c r="S611" s="274"/>
      <c r="T611" s="27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6" t="s">
        <v>169</v>
      </c>
      <c r="AU611" s="276" t="s">
        <v>93</v>
      </c>
      <c r="AV611" s="15" t="s">
        <v>167</v>
      </c>
      <c r="AW611" s="15" t="s">
        <v>38</v>
      </c>
      <c r="AX611" s="15" t="s">
        <v>91</v>
      </c>
      <c r="AY611" s="276" t="s">
        <v>160</v>
      </c>
    </row>
    <row r="612" s="2" customFormat="1" ht="16.5" customHeight="1">
      <c r="A612" s="40"/>
      <c r="B612" s="41"/>
      <c r="C612" s="231" t="s">
        <v>831</v>
      </c>
      <c r="D612" s="231" t="s">
        <v>162</v>
      </c>
      <c r="E612" s="232" t="s">
        <v>832</v>
      </c>
      <c r="F612" s="233" t="s">
        <v>833</v>
      </c>
      <c r="G612" s="234" t="s">
        <v>165</v>
      </c>
      <c r="H612" s="235">
        <v>6</v>
      </c>
      <c r="I612" s="236"/>
      <c r="J612" s="237">
        <f>ROUND(I612*H612,2)</f>
        <v>0</v>
      </c>
      <c r="K612" s="233" t="s">
        <v>166</v>
      </c>
      <c r="L612" s="46"/>
      <c r="M612" s="238" t="s">
        <v>1</v>
      </c>
      <c r="N612" s="239" t="s">
        <v>48</v>
      </c>
      <c r="O612" s="93"/>
      <c r="P612" s="240">
        <f>O612*H612</f>
        <v>0</v>
      </c>
      <c r="Q612" s="240">
        <v>0.12303</v>
      </c>
      <c r="R612" s="240">
        <f>Q612*H612</f>
        <v>0.73818000000000006</v>
      </c>
      <c r="S612" s="240">
        <v>0</v>
      </c>
      <c r="T612" s="241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42" t="s">
        <v>167</v>
      </c>
      <c r="AT612" s="242" t="s">
        <v>162</v>
      </c>
      <c r="AU612" s="242" t="s">
        <v>93</v>
      </c>
      <c r="AY612" s="18" t="s">
        <v>160</v>
      </c>
      <c r="BE612" s="243">
        <f>IF(N612="základní",J612,0)</f>
        <v>0</v>
      </c>
      <c r="BF612" s="243">
        <f>IF(N612="snížená",J612,0)</f>
        <v>0</v>
      </c>
      <c r="BG612" s="243">
        <f>IF(N612="zákl. přenesená",J612,0)</f>
        <v>0</v>
      </c>
      <c r="BH612" s="243">
        <f>IF(N612="sníž. přenesená",J612,0)</f>
        <v>0</v>
      </c>
      <c r="BI612" s="243">
        <f>IF(N612="nulová",J612,0)</f>
        <v>0</v>
      </c>
      <c r="BJ612" s="18" t="s">
        <v>91</v>
      </c>
      <c r="BK612" s="243">
        <f>ROUND(I612*H612,2)</f>
        <v>0</v>
      </c>
      <c r="BL612" s="18" t="s">
        <v>167</v>
      </c>
      <c r="BM612" s="242" t="s">
        <v>834</v>
      </c>
    </row>
    <row r="613" s="13" customFormat="1">
      <c r="A613" s="13"/>
      <c r="B613" s="244"/>
      <c r="C613" s="245"/>
      <c r="D613" s="246" t="s">
        <v>169</v>
      </c>
      <c r="E613" s="247" t="s">
        <v>1</v>
      </c>
      <c r="F613" s="248" t="s">
        <v>391</v>
      </c>
      <c r="G613" s="245"/>
      <c r="H613" s="247" t="s">
        <v>1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4" t="s">
        <v>169</v>
      </c>
      <c r="AU613" s="254" t="s">
        <v>93</v>
      </c>
      <c r="AV613" s="13" t="s">
        <v>91</v>
      </c>
      <c r="AW613" s="13" t="s">
        <v>38</v>
      </c>
      <c r="AX613" s="13" t="s">
        <v>83</v>
      </c>
      <c r="AY613" s="254" t="s">
        <v>160</v>
      </c>
    </row>
    <row r="614" s="13" customFormat="1">
      <c r="A614" s="13"/>
      <c r="B614" s="244"/>
      <c r="C614" s="245"/>
      <c r="D614" s="246" t="s">
        <v>169</v>
      </c>
      <c r="E614" s="247" t="s">
        <v>1</v>
      </c>
      <c r="F614" s="248" t="s">
        <v>667</v>
      </c>
      <c r="G614" s="245"/>
      <c r="H614" s="247" t="s">
        <v>1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4" t="s">
        <v>169</v>
      </c>
      <c r="AU614" s="254" t="s">
        <v>93</v>
      </c>
      <c r="AV614" s="13" t="s">
        <v>91</v>
      </c>
      <c r="AW614" s="13" t="s">
        <v>38</v>
      </c>
      <c r="AX614" s="13" t="s">
        <v>83</v>
      </c>
      <c r="AY614" s="254" t="s">
        <v>160</v>
      </c>
    </row>
    <row r="615" s="14" customFormat="1">
      <c r="A615" s="14"/>
      <c r="B615" s="255"/>
      <c r="C615" s="256"/>
      <c r="D615" s="246" t="s">
        <v>169</v>
      </c>
      <c r="E615" s="257" t="s">
        <v>1</v>
      </c>
      <c r="F615" s="258" t="s">
        <v>101</v>
      </c>
      <c r="G615" s="256"/>
      <c r="H615" s="259">
        <v>3</v>
      </c>
      <c r="I615" s="260"/>
      <c r="J615" s="256"/>
      <c r="K615" s="256"/>
      <c r="L615" s="261"/>
      <c r="M615" s="262"/>
      <c r="N615" s="263"/>
      <c r="O615" s="263"/>
      <c r="P615" s="263"/>
      <c r="Q615" s="263"/>
      <c r="R615" s="263"/>
      <c r="S615" s="263"/>
      <c r="T615" s="26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5" t="s">
        <v>169</v>
      </c>
      <c r="AU615" s="265" t="s">
        <v>93</v>
      </c>
      <c r="AV615" s="14" t="s">
        <v>93</v>
      </c>
      <c r="AW615" s="14" t="s">
        <v>38</v>
      </c>
      <c r="AX615" s="14" t="s">
        <v>83</v>
      </c>
      <c r="AY615" s="265" t="s">
        <v>160</v>
      </c>
    </row>
    <row r="616" s="13" customFormat="1">
      <c r="A616" s="13"/>
      <c r="B616" s="244"/>
      <c r="C616" s="245"/>
      <c r="D616" s="246" t="s">
        <v>169</v>
      </c>
      <c r="E616" s="247" t="s">
        <v>1</v>
      </c>
      <c r="F616" s="248" t="s">
        <v>709</v>
      </c>
      <c r="G616" s="245"/>
      <c r="H616" s="247" t="s">
        <v>1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4" t="s">
        <v>169</v>
      </c>
      <c r="AU616" s="254" t="s">
        <v>93</v>
      </c>
      <c r="AV616" s="13" t="s">
        <v>91</v>
      </c>
      <c r="AW616" s="13" t="s">
        <v>38</v>
      </c>
      <c r="AX616" s="13" t="s">
        <v>83</v>
      </c>
      <c r="AY616" s="254" t="s">
        <v>160</v>
      </c>
    </row>
    <row r="617" s="14" customFormat="1">
      <c r="A617" s="14"/>
      <c r="B617" s="255"/>
      <c r="C617" s="256"/>
      <c r="D617" s="246" t="s">
        <v>169</v>
      </c>
      <c r="E617" s="257" t="s">
        <v>1</v>
      </c>
      <c r="F617" s="258" t="s">
        <v>101</v>
      </c>
      <c r="G617" s="256"/>
      <c r="H617" s="259">
        <v>3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5" t="s">
        <v>169</v>
      </c>
      <c r="AU617" s="265" t="s">
        <v>93</v>
      </c>
      <c r="AV617" s="14" t="s">
        <v>93</v>
      </c>
      <c r="AW617" s="14" t="s">
        <v>38</v>
      </c>
      <c r="AX617" s="14" t="s">
        <v>83</v>
      </c>
      <c r="AY617" s="265" t="s">
        <v>160</v>
      </c>
    </row>
    <row r="618" s="15" customFormat="1">
      <c r="A618" s="15"/>
      <c r="B618" s="266"/>
      <c r="C618" s="267"/>
      <c r="D618" s="246" t="s">
        <v>169</v>
      </c>
      <c r="E618" s="268" t="s">
        <v>1</v>
      </c>
      <c r="F618" s="269" t="s">
        <v>171</v>
      </c>
      <c r="G618" s="267"/>
      <c r="H618" s="270">
        <v>6</v>
      </c>
      <c r="I618" s="271"/>
      <c r="J618" s="267"/>
      <c r="K618" s="267"/>
      <c r="L618" s="272"/>
      <c r="M618" s="273"/>
      <c r="N618" s="274"/>
      <c r="O618" s="274"/>
      <c r="P618" s="274"/>
      <c r="Q618" s="274"/>
      <c r="R618" s="274"/>
      <c r="S618" s="274"/>
      <c r="T618" s="27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6" t="s">
        <v>169</v>
      </c>
      <c r="AU618" s="276" t="s">
        <v>93</v>
      </c>
      <c r="AV618" s="15" t="s">
        <v>167</v>
      </c>
      <c r="AW618" s="15" t="s">
        <v>38</v>
      </c>
      <c r="AX618" s="15" t="s">
        <v>91</v>
      </c>
      <c r="AY618" s="276" t="s">
        <v>160</v>
      </c>
    </row>
    <row r="619" s="2" customFormat="1">
      <c r="A619" s="40"/>
      <c r="B619" s="41"/>
      <c r="C619" s="288" t="s">
        <v>835</v>
      </c>
      <c r="D619" s="288" t="s">
        <v>357</v>
      </c>
      <c r="E619" s="289" t="s">
        <v>836</v>
      </c>
      <c r="F619" s="290" t="s">
        <v>837</v>
      </c>
      <c r="G619" s="291" t="s">
        <v>165</v>
      </c>
      <c r="H619" s="292">
        <v>6</v>
      </c>
      <c r="I619" s="293"/>
      <c r="J619" s="294">
        <f>ROUND(I619*H619,2)</f>
        <v>0</v>
      </c>
      <c r="K619" s="290" t="s">
        <v>166</v>
      </c>
      <c r="L619" s="295"/>
      <c r="M619" s="296" t="s">
        <v>1</v>
      </c>
      <c r="N619" s="297" t="s">
        <v>48</v>
      </c>
      <c r="O619" s="93"/>
      <c r="P619" s="240">
        <f>O619*H619</f>
        <v>0</v>
      </c>
      <c r="Q619" s="240">
        <v>0.013299999999999999</v>
      </c>
      <c r="R619" s="240">
        <f>Q619*H619</f>
        <v>0.079799999999999996</v>
      </c>
      <c r="S619" s="240">
        <v>0</v>
      </c>
      <c r="T619" s="241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42" t="s">
        <v>229</v>
      </c>
      <c r="AT619" s="242" t="s">
        <v>357</v>
      </c>
      <c r="AU619" s="242" t="s">
        <v>93</v>
      </c>
      <c r="AY619" s="18" t="s">
        <v>160</v>
      </c>
      <c r="BE619" s="243">
        <f>IF(N619="základní",J619,0)</f>
        <v>0</v>
      </c>
      <c r="BF619" s="243">
        <f>IF(N619="snížená",J619,0)</f>
        <v>0</v>
      </c>
      <c r="BG619" s="243">
        <f>IF(N619="zákl. přenesená",J619,0)</f>
        <v>0</v>
      </c>
      <c r="BH619" s="243">
        <f>IF(N619="sníž. přenesená",J619,0)</f>
        <v>0</v>
      </c>
      <c r="BI619" s="243">
        <f>IF(N619="nulová",J619,0)</f>
        <v>0</v>
      </c>
      <c r="BJ619" s="18" t="s">
        <v>91</v>
      </c>
      <c r="BK619" s="243">
        <f>ROUND(I619*H619,2)</f>
        <v>0</v>
      </c>
      <c r="BL619" s="18" t="s">
        <v>167</v>
      </c>
      <c r="BM619" s="242" t="s">
        <v>838</v>
      </c>
    </row>
    <row r="620" s="2" customFormat="1">
      <c r="A620" s="40"/>
      <c r="B620" s="41"/>
      <c r="C620" s="288" t="s">
        <v>839</v>
      </c>
      <c r="D620" s="288" t="s">
        <v>357</v>
      </c>
      <c r="E620" s="289" t="s">
        <v>840</v>
      </c>
      <c r="F620" s="290" t="s">
        <v>841</v>
      </c>
      <c r="G620" s="291" t="s">
        <v>165</v>
      </c>
      <c r="H620" s="292">
        <v>6</v>
      </c>
      <c r="I620" s="293"/>
      <c r="J620" s="294">
        <f>ROUND(I620*H620,2)</f>
        <v>0</v>
      </c>
      <c r="K620" s="290" t="s">
        <v>166</v>
      </c>
      <c r="L620" s="295"/>
      <c r="M620" s="296" t="s">
        <v>1</v>
      </c>
      <c r="N620" s="297" t="s">
        <v>48</v>
      </c>
      <c r="O620" s="93"/>
      <c r="P620" s="240">
        <f>O620*H620</f>
        <v>0</v>
      </c>
      <c r="Q620" s="240">
        <v>0.00089999999999999998</v>
      </c>
      <c r="R620" s="240">
        <f>Q620*H620</f>
        <v>0.0054000000000000003</v>
      </c>
      <c r="S620" s="240">
        <v>0</v>
      </c>
      <c r="T620" s="241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42" t="s">
        <v>229</v>
      </c>
      <c r="AT620" s="242" t="s">
        <v>357</v>
      </c>
      <c r="AU620" s="242" t="s">
        <v>93</v>
      </c>
      <c r="AY620" s="18" t="s">
        <v>160</v>
      </c>
      <c r="BE620" s="243">
        <f>IF(N620="základní",J620,0)</f>
        <v>0</v>
      </c>
      <c r="BF620" s="243">
        <f>IF(N620="snížená",J620,0)</f>
        <v>0</v>
      </c>
      <c r="BG620" s="243">
        <f>IF(N620="zákl. přenesená",J620,0)</f>
        <v>0</v>
      </c>
      <c r="BH620" s="243">
        <f>IF(N620="sníž. přenesená",J620,0)</f>
        <v>0</v>
      </c>
      <c r="BI620" s="243">
        <f>IF(N620="nulová",J620,0)</f>
        <v>0</v>
      </c>
      <c r="BJ620" s="18" t="s">
        <v>91</v>
      </c>
      <c r="BK620" s="243">
        <f>ROUND(I620*H620,2)</f>
        <v>0</v>
      </c>
      <c r="BL620" s="18" t="s">
        <v>167</v>
      </c>
      <c r="BM620" s="242" t="s">
        <v>842</v>
      </c>
    </row>
    <row r="621" s="2" customFormat="1" ht="16.5" customHeight="1">
      <c r="A621" s="40"/>
      <c r="B621" s="41"/>
      <c r="C621" s="231" t="s">
        <v>843</v>
      </c>
      <c r="D621" s="231" t="s">
        <v>162</v>
      </c>
      <c r="E621" s="232" t="s">
        <v>844</v>
      </c>
      <c r="F621" s="233" t="s">
        <v>845</v>
      </c>
      <c r="G621" s="234" t="s">
        <v>177</v>
      </c>
      <c r="H621" s="235">
        <v>235</v>
      </c>
      <c r="I621" s="236"/>
      <c r="J621" s="237">
        <f>ROUND(I621*H621,2)</f>
        <v>0</v>
      </c>
      <c r="K621" s="233" t="s">
        <v>166</v>
      </c>
      <c r="L621" s="46"/>
      <c r="M621" s="238" t="s">
        <v>1</v>
      </c>
      <c r="N621" s="239" t="s">
        <v>48</v>
      </c>
      <c r="O621" s="93"/>
      <c r="P621" s="240">
        <f>O621*H621</f>
        <v>0</v>
      </c>
      <c r="Q621" s="240">
        <v>0.00019000000000000001</v>
      </c>
      <c r="R621" s="240">
        <f>Q621*H621</f>
        <v>0.044650000000000002</v>
      </c>
      <c r="S621" s="240">
        <v>0</v>
      </c>
      <c r="T621" s="241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42" t="s">
        <v>167</v>
      </c>
      <c r="AT621" s="242" t="s">
        <v>162</v>
      </c>
      <c r="AU621" s="242" t="s">
        <v>93</v>
      </c>
      <c r="AY621" s="18" t="s">
        <v>160</v>
      </c>
      <c r="BE621" s="243">
        <f>IF(N621="základní",J621,0)</f>
        <v>0</v>
      </c>
      <c r="BF621" s="243">
        <f>IF(N621="snížená",J621,0)</f>
        <v>0</v>
      </c>
      <c r="BG621" s="243">
        <f>IF(N621="zákl. přenesená",J621,0)</f>
        <v>0</v>
      </c>
      <c r="BH621" s="243">
        <f>IF(N621="sníž. přenesená",J621,0)</f>
        <v>0</v>
      </c>
      <c r="BI621" s="243">
        <f>IF(N621="nulová",J621,0)</f>
        <v>0</v>
      </c>
      <c r="BJ621" s="18" t="s">
        <v>91</v>
      </c>
      <c r="BK621" s="243">
        <f>ROUND(I621*H621,2)</f>
        <v>0</v>
      </c>
      <c r="BL621" s="18" t="s">
        <v>167</v>
      </c>
      <c r="BM621" s="242" t="s">
        <v>846</v>
      </c>
    </row>
    <row r="622" s="13" customFormat="1">
      <c r="A622" s="13"/>
      <c r="B622" s="244"/>
      <c r="C622" s="245"/>
      <c r="D622" s="246" t="s">
        <v>169</v>
      </c>
      <c r="E622" s="247" t="s">
        <v>1</v>
      </c>
      <c r="F622" s="248" t="s">
        <v>391</v>
      </c>
      <c r="G622" s="245"/>
      <c r="H622" s="247" t="s">
        <v>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4" t="s">
        <v>169</v>
      </c>
      <c r="AU622" s="254" t="s">
        <v>93</v>
      </c>
      <c r="AV622" s="13" t="s">
        <v>91</v>
      </c>
      <c r="AW622" s="13" t="s">
        <v>38</v>
      </c>
      <c r="AX622" s="13" t="s">
        <v>83</v>
      </c>
      <c r="AY622" s="254" t="s">
        <v>160</v>
      </c>
    </row>
    <row r="623" s="14" customFormat="1">
      <c r="A623" s="14"/>
      <c r="B623" s="255"/>
      <c r="C623" s="256"/>
      <c r="D623" s="246" t="s">
        <v>169</v>
      </c>
      <c r="E623" s="257" t="s">
        <v>1</v>
      </c>
      <c r="F623" s="258" t="s">
        <v>847</v>
      </c>
      <c r="G623" s="256"/>
      <c r="H623" s="259">
        <v>215</v>
      </c>
      <c r="I623" s="260"/>
      <c r="J623" s="256"/>
      <c r="K623" s="256"/>
      <c r="L623" s="261"/>
      <c r="M623" s="262"/>
      <c r="N623" s="263"/>
      <c r="O623" s="263"/>
      <c r="P623" s="263"/>
      <c r="Q623" s="263"/>
      <c r="R623" s="263"/>
      <c r="S623" s="263"/>
      <c r="T623" s="26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5" t="s">
        <v>169</v>
      </c>
      <c r="AU623" s="265" t="s">
        <v>93</v>
      </c>
      <c r="AV623" s="14" t="s">
        <v>93</v>
      </c>
      <c r="AW623" s="14" t="s">
        <v>38</v>
      </c>
      <c r="AX623" s="14" t="s">
        <v>83</v>
      </c>
      <c r="AY623" s="265" t="s">
        <v>160</v>
      </c>
    </row>
    <row r="624" s="14" customFormat="1">
      <c r="A624" s="14"/>
      <c r="B624" s="255"/>
      <c r="C624" s="256"/>
      <c r="D624" s="246" t="s">
        <v>169</v>
      </c>
      <c r="E624" s="257" t="s">
        <v>1</v>
      </c>
      <c r="F624" s="258" t="s">
        <v>848</v>
      </c>
      <c r="G624" s="256"/>
      <c r="H624" s="259">
        <v>20</v>
      </c>
      <c r="I624" s="260"/>
      <c r="J624" s="256"/>
      <c r="K624" s="256"/>
      <c r="L624" s="261"/>
      <c r="M624" s="262"/>
      <c r="N624" s="263"/>
      <c r="O624" s="263"/>
      <c r="P624" s="263"/>
      <c r="Q624" s="263"/>
      <c r="R624" s="263"/>
      <c r="S624" s="263"/>
      <c r="T624" s="26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5" t="s">
        <v>169</v>
      </c>
      <c r="AU624" s="265" t="s">
        <v>93</v>
      </c>
      <c r="AV624" s="14" t="s">
        <v>93</v>
      </c>
      <c r="AW624" s="14" t="s">
        <v>38</v>
      </c>
      <c r="AX624" s="14" t="s">
        <v>83</v>
      </c>
      <c r="AY624" s="265" t="s">
        <v>160</v>
      </c>
    </row>
    <row r="625" s="15" customFormat="1">
      <c r="A625" s="15"/>
      <c r="B625" s="266"/>
      <c r="C625" s="267"/>
      <c r="D625" s="246" t="s">
        <v>169</v>
      </c>
      <c r="E625" s="268" t="s">
        <v>1</v>
      </c>
      <c r="F625" s="269" t="s">
        <v>171</v>
      </c>
      <c r="G625" s="267"/>
      <c r="H625" s="270">
        <v>235</v>
      </c>
      <c r="I625" s="271"/>
      <c r="J625" s="267"/>
      <c r="K625" s="267"/>
      <c r="L625" s="272"/>
      <c r="M625" s="273"/>
      <c r="N625" s="274"/>
      <c r="O625" s="274"/>
      <c r="P625" s="274"/>
      <c r="Q625" s="274"/>
      <c r="R625" s="274"/>
      <c r="S625" s="274"/>
      <c r="T625" s="27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6" t="s">
        <v>169</v>
      </c>
      <c r="AU625" s="276" t="s">
        <v>93</v>
      </c>
      <c r="AV625" s="15" t="s">
        <v>167</v>
      </c>
      <c r="AW625" s="15" t="s">
        <v>38</v>
      </c>
      <c r="AX625" s="15" t="s">
        <v>91</v>
      </c>
      <c r="AY625" s="276" t="s">
        <v>160</v>
      </c>
    </row>
    <row r="626" s="2" customFormat="1" ht="16.5" customHeight="1">
      <c r="A626" s="40"/>
      <c r="B626" s="41"/>
      <c r="C626" s="231" t="s">
        <v>849</v>
      </c>
      <c r="D626" s="231" t="s">
        <v>162</v>
      </c>
      <c r="E626" s="232" t="s">
        <v>850</v>
      </c>
      <c r="F626" s="233" t="s">
        <v>851</v>
      </c>
      <c r="G626" s="234" t="s">
        <v>177</v>
      </c>
      <c r="H626" s="235">
        <v>130</v>
      </c>
      <c r="I626" s="236"/>
      <c r="J626" s="237">
        <f>ROUND(I626*H626,2)</f>
        <v>0</v>
      </c>
      <c r="K626" s="233" t="s">
        <v>166</v>
      </c>
      <c r="L626" s="46"/>
      <c r="M626" s="238" t="s">
        <v>1</v>
      </c>
      <c r="N626" s="239" t="s">
        <v>48</v>
      </c>
      <c r="O626" s="93"/>
      <c r="P626" s="240">
        <f>O626*H626</f>
        <v>0</v>
      </c>
      <c r="Q626" s="240">
        <v>0.00020000000000000001</v>
      </c>
      <c r="R626" s="240">
        <f>Q626*H626</f>
        <v>0.026000000000000002</v>
      </c>
      <c r="S626" s="240">
        <v>0</v>
      </c>
      <c r="T626" s="241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42" t="s">
        <v>167</v>
      </c>
      <c r="AT626" s="242" t="s">
        <v>162</v>
      </c>
      <c r="AU626" s="242" t="s">
        <v>93</v>
      </c>
      <c r="AY626" s="18" t="s">
        <v>160</v>
      </c>
      <c r="BE626" s="243">
        <f>IF(N626="základní",J626,0)</f>
        <v>0</v>
      </c>
      <c r="BF626" s="243">
        <f>IF(N626="snížená",J626,0)</f>
        <v>0</v>
      </c>
      <c r="BG626" s="243">
        <f>IF(N626="zákl. přenesená",J626,0)</f>
        <v>0</v>
      </c>
      <c r="BH626" s="243">
        <f>IF(N626="sníž. přenesená",J626,0)</f>
        <v>0</v>
      </c>
      <c r="BI626" s="243">
        <f>IF(N626="nulová",J626,0)</f>
        <v>0</v>
      </c>
      <c r="BJ626" s="18" t="s">
        <v>91</v>
      </c>
      <c r="BK626" s="243">
        <f>ROUND(I626*H626,2)</f>
        <v>0</v>
      </c>
      <c r="BL626" s="18" t="s">
        <v>167</v>
      </c>
      <c r="BM626" s="242" t="s">
        <v>852</v>
      </c>
    </row>
    <row r="627" s="13" customFormat="1">
      <c r="A627" s="13"/>
      <c r="B627" s="244"/>
      <c r="C627" s="245"/>
      <c r="D627" s="246" t="s">
        <v>169</v>
      </c>
      <c r="E627" s="247" t="s">
        <v>1</v>
      </c>
      <c r="F627" s="248" t="s">
        <v>391</v>
      </c>
      <c r="G627" s="245"/>
      <c r="H627" s="247" t="s">
        <v>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4" t="s">
        <v>169</v>
      </c>
      <c r="AU627" s="254" t="s">
        <v>93</v>
      </c>
      <c r="AV627" s="13" t="s">
        <v>91</v>
      </c>
      <c r="AW627" s="13" t="s">
        <v>38</v>
      </c>
      <c r="AX627" s="13" t="s">
        <v>83</v>
      </c>
      <c r="AY627" s="254" t="s">
        <v>160</v>
      </c>
    </row>
    <row r="628" s="14" customFormat="1">
      <c r="A628" s="14"/>
      <c r="B628" s="255"/>
      <c r="C628" s="256"/>
      <c r="D628" s="246" t="s">
        <v>169</v>
      </c>
      <c r="E628" s="257" t="s">
        <v>1</v>
      </c>
      <c r="F628" s="258" t="s">
        <v>853</v>
      </c>
      <c r="G628" s="256"/>
      <c r="H628" s="259">
        <v>50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5" t="s">
        <v>169</v>
      </c>
      <c r="AU628" s="265" t="s">
        <v>93</v>
      </c>
      <c r="AV628" s="14" t="s">
        <v>93</v>
      </c>
      <c r="AW628" s="14" t="s">
        <v>38</v>
      </c>
      <c r="AX628" s="14" t="s">
        <v>83</v>
      </c>
      <c r="AY628" s="265" t="s">
        <v>160</v>
      </c>
    </row>
    <row r="629" s="14" customFormat="1">
      <c r="A629" s="14"/>
      <c r="B629" s="255"/>
      <c r="C629" s="256"/>
      <c r="D629" s="246" t="s">
        <v>169</v>
      </c>
      <c r="E629" s="257" t="s">
        <v>1</v>
      </c>
      <c r="F629" s="258" t="s">
        <v>854</v>
      </c>
      <c r="G629" s="256"/>
      <c r="H629" s="259">
        <v>47</v>
      </c>
      <c r="I629" s="260"/>
      <c r="J629" s="256"/>
      <c r="K629" s="256"/>
      <c r="L629" s="261"/>
      <c r="M629" s="262"/>
      <c r="N629" s="263"/>
      <c r="O629" s="263"/>
      <c r="P629" s="263"/>
      <c r="Q629" s="263"/>
      <c r="R629" s="263"/>
      <c r="S629" s="263"/>
      <c r="T629" s="26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5" t="s">
        <v>169</v>
      </c>
      <c r="AU629" s="265" t="s">
        <v>93</v>
      </c>
      <c r="AV629" s="14" t="s">
        <v>93</v>
      </c>
      <c r="AW629" s="14" t="s">
        <v>38</v>
      </c>
      <c r="AX629" s="14" t="s">
        <v>83</v>
      </c>
      <c r="AY629" s="265" t="s">
        <v>160</v>
      </c>
    </row>
    <row r="630" s="14" customFormat="1">
      <c r="A630" s="14"/>
      <c r="B630" s="255"/>
      <c r="C630" s="256"/>
      <c r="D630" s="246" t="s">
        <v>169</v>
      </c>
      <c r="E630" s="257" t="s">
        <v>1</v>
      </c>
      <c r="F630" s="258" t="s">
        <v>855</v>
      </c>
      <c r="G630" s="256"/>
      <c r="H630" s="259">
        <v>33</v>
      </c>
      <c r="I630" s="260"/>
      <c r="J630" s="256"/>
      <c r="K630" s="256"/>
      <c r="L630" s="261"/>
      <c r="M630" s="262"/>
      <c r="N630" s="263"/>
      <c r="O630" s="263"/>
      <c r="P630" s="263"/>
      <c r="Q630" s="263"/>
      <c r="R630" s="263"/>
      <c r="S630" s="263"/>
      <c r="T630" s="26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5" t="s">
        <v>169</v>
      </c>
      <c r="AU630" s="265" t="s">
        <v>93</v>
      </c>
      <c r="AV630" s="14" t="s">
        <v>93</v>
      </c>
      <c r="AW630" s="14" t="s">
        <v>38</v>
      </c>
      <c r="AX630" s="14" t="s">
        <v>83</v>
      </c>
      <c r="AY630" s="265" t="s">
        <v>160</v>
      </c>
    </row>
    <row r="631" s="15" customFormat="1">
      <c r="A631" s="15"/>
      <c r="B631" s="266"/>
      <c r="C631" s="267"/>
      <c r="D631" s="246" t="s">
        <v>169</v>
      </c>
      <c r="E631" s="268" t="s">
        <v>1</v>
      </c>
      <c r="F631" s="269" t="s">
        <v>171</v>
      </c>
      <c r="G631" s="267"/>
      <c r="H631" s="270">
        <v>130</v>
      </c>
      <c r="I631" s="271"/>
      <c r="J631" s="267"/>
      <c r="K631" s="267"/>
      <c r="L631" s="272"/>
      <c r="M631" s="273"/>
      <c r="N631" s="274"/>
      <c r="O631" s="274"/>
      <c r="P631" s="274"/>
      <c r="Q631" s="274"/>
      <c r="R631" s="274"/>
      <c r="S631" s="274"/>
      <c r="T631" s="27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6" t="s">
        <v>169</v>
      </c>
      <c r="AU631" s="276" t="s">
        <v>93</v>
      </c>
      <c r="AV631" s="15" t="s">
        <v>167</v>
      </c>
      <c r="AW631" s="15" t="s">
        <v>38</v>
      </c>
      <c r="AX631" s="15" t="s">
        <v>91</v>
      </c>
      <c r="AY631" s="276" t="s">
        <v>160</v>
      </c>
    </row>
    <row r="632" s="2" customFormat="1" ht="21.75" customHeight="1">
      <c r="A632" s="40"/>
      <c r="B632" s="41"/>
      <c r="C632" s="231" t="s">
        <v>856</v>
      </c>
      <c r="D632" s="231" t="s">
        <v>162</v>
      </c>
      <c r="E632" s="232" t="s">
        <v>857</v>
      </c>
      <c r="F632" s="233" t="s">
        <v>858</v>
      </c>
      <c r="G632" s="234" t="s">
        <v>177</v>
      </c>
      <c r="H632" s="235">
        <v>252</v>
      </c>
      <c r="I632" s="236"/>
      <c r="J632" s="237">
        <f>ROUND(I632*H632,2)</f>
        <v>0</v>
      </c>
      <c r="K632" s="233" t="s">
        <v>166</v>
      </c>
      <c r="L632" s="46"/>
      <c r="M632" s="238" t="s">
        <v>1</v>
      </c>
      <c r="N632" s="239" t="s">
        <v>48</v>
      </c>
      <c r="O632" s="93"/>
      <c r="P632" s="240">
        <f>O632*H632</f>
        <v>0</v>
      </c>
      <c r="Q632" s="240">
        <v>6.0000000000000002E-05</v>
      </c>
      <c r="R632" s="240">
        <f>Q632*H632</f>
        <v>0.01512</v>
      </c>
      <c r="S632" s="240">
        <v>0</v>
      </c>
      <c r="T632" s="241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42" t="s">
        <v>167</v>
      </c>
      <c r="AT632" s="242" t="s">
        <v>162</v>
      </c>
      <c r="AU632" s="242" t="s">
        <v>93</v>
      </c>
      <c r="AY632" s="18" t="s">
        <v>160</v>
      </c>
      <c r="BE632" s="243">
        <f>IF(N632="základní",J632,0)</f>
        <v>0</v>
      </c>
      <c r="BF632" s="243">
        <f>IF(N632="snížená",J632,0)</f>
        <v>0</v>
      </c>
      <c r="BG632" s="243">
        <f>IF(N632="zákl. přenesená",J632,0)</f>
        <v>0</v>
      </c>
      <c r="BH632" s="243">
        <f>IF(N632="sníž. přenesená",J632,0)</f>
        <v>0</v>
      </c>
      <c r="BI632" s="243">
        <f>IF(N632="nulová",J632,0)</f>
        <v>0</v>
      </c>
      <c r="BJ632" s="18" t="s">
        <v>91</v>
      </c>
      <c r="BK632" s="243">
        <f>ROUND(I632*H632,2)</f>
        <v>0</v>
      </c>
      <c r="BL632" s="18" t="s">
        <v>167</v>
      </c>
      <c r="BM632" s="242" t="s">
        <v>859</v>
      </c>
    </row>
    <row r="633" s="13" customFormat="1">
      <c r="A633" s="13"/>
      <c r="B633" s="244"/>
      <c r="C633" s="245"/>
      <c r="D633" s="246" t="s">
        <v>169</v>
      </c>
      <c r="E633" s="247" t="s">
        <v>1</v>
      </c>
      <c r="F633" s="248" t="s">
        <v>391</v>
      </c>
      <c r="G633" s="245"/>
      <c r="H633" s="247" t="s">
        <v>1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4" t="s">
        <v>169</v>
      </c>
      <c r="AU633" s="254" t="s">
        <v>93</v>
      </c>
      <c r="AV633" s="13" t="s">
        <v>91</v>
      </c>
      <c r="AW633" s="13" t="s">
        <v>38</v>
      </c>
      <c r="AX633" s="13" t="s">
        <v>83</v>
      </c>
      <c r="AY633" s="254" t="s">
        <v>160</v>
      </c>
    </row>
    <row r="634" s="14" customFormat="1">
      <c r="A634" s="14"/>
      <c r="B634" s="255"/>
      <c r="C634" s="256"/>
      <c r="D634" s="246" t="s">
        <v>169</v>
      </c>
      <c r="E634" s="257" t="s">
        <v>1</v>
      </c>
      <c r="F634" s="258" t="s">
        <v>860</v>
      </c>
      <c r="G634" s="256"/>
      <c r="H634" s="259">
        <v>193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5" t="s">
        <v>169</v>
      </c>
      <c r="AU634" s="265" t="s">
        <v>93</v>
      </c>
      <c r="AV634" s="14" t="s">
        <v>93</v>
      </c>
      <c r="AW634" s="14" t="s">
        <v>38</v>
      </c>
      <c r="AX634" s="14" t="s">
        <v>83</v>
      </c>
      <c r="AY634" s="265" t="s">
        <v>160</v>
      </c>
    </row>
    <row r="635" s="14" customFormat="1">
      <c r="A635" s="14"/>
      <c r="B635" s="255"/>
      <c r="C635" s="256"/>
      <c r="D635" s="246" t="s">
        <v>169</v>
      </c>
      <c r="E635" s="257" t="s">
        <v>1</v>
      </c>
      <c r="F635" s="258" t="s">
        <v>861</v>
      </c>
      <c r="G635" s="256"/>
      <c r="H635" s="259">
        <v>18</v>
      </c>
      <c r="I635" s="260"/>
      <c r="J635" s="256"/>
      <c r="K635" s="256"/>
      <c r="L635" s="261"/>
      <c r="M635" s="262"/>
      <c r="N635" s="263"/>
      <c r="O635" s="263"/>
      <c r="P635" s="263"/>
      <c r="Q635" s="263"/>
      <c r="R635" s="263"/>
      <c r="S635" s="263"/>
      <c r="T635" s="26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5" t="s">
        <v>169</v>
      </c>
      <c r="AU635" s="265" t="s">
        <v>93</v>
      </c>
      <c r="AV635" s="14" t="s">
        <v>93</v>
      </c>
      <c r="AW635" s="14" t="s">
        <v>38</v>
      </c>
      <c r="AX635" s="14" t="s">
        <v>83</v>
      </c>
      <c r="AY635" s="265" t="s">
        <v>160</v>
      </c>
    </row>
    <row r="636" s="14" customFormat="1">
      <c r="A636" s="14"/>
      <c r="B636" s="255"/>
      <c r="C636" s="256"/>
      <c r="D636" s="246" t="s">
        <v>169</v>
      </c>
      <c r="E636" s="257" t="s">
        <v>1</v>
      </c>
      <c r="F636" s="258" t="s">
        <v>862</v>
      </c>
      <c r="G636" s="256"/>
      <c r="H636" s="259">
        <v>41</v>
      </c>
      <c r="I636" s="260"/>
      <c r="J636" s="256"/>
      <c r="K636" s="256"/>
      <c r="L636" s="261"/>
      <c r="M636" s="262"/>
      <c r="N636" s="263"/>
      <c r="O636" s="263"/>
      <c r="P636" s="263"/>
      <c r="Q636" s="263"/>
      <c r="R636" s="263"/>
      <c r="S636" s="263"/>
      <c r="T636" s="26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5" t="s">
        <v>169</v>
      </c>
      <c r="AU636" s="265" t="s">
        <v>93</v>
      </c>
      <c r="AV636" s="14" t="s">
        <v>93</v>
      </c>
      <c r="AW636" s="14" t="s">
        <v>38</v>
      </c>
      <c r="AX636" s="14" t="s">
        <v>83</v>
      </c>
      <c r="AY636" s="265" t="s">
        <v>160</v>
      </c>
    </row>
    <row r="637" s="15" customFormat="1">
      <c r="A637" s="15"/>
      <c r="B637" s="266"/>
      <c r="C637" s="267"/>
      <c r="D637" s="246" t="s">
        <v>169</v>
      </c>
      <c r="E637" s="268" t="s">
        <v>1</v>
      </c>
      <c r="F637" s="269" t="s">
        <v>171</v>
      </c>
      <c r="G637" s="267"/>
      <c r="H637" s="270">
        <v>252</v>
      </c>
      <c r="I637" s="271"/>
      <c r="J637" s="267"/>
      <c r="K637" s="267"/>
      <c r="L637" s="272"/>
      <c r="M637" s="273"/>
      <c r="N637" s="274"/>
      <c r="O637" s="274"/>
      <c r="P637" s="274"/>
      <c r="Q637" s="274"/>
      <c r="R637" s="274"/>
      <c r="S637" s="274"/>
      <c r="T637" s="27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76" t="s">
        <v>169</v>
      </c>
      <c r="AU637" s="276" t="s">
        <v>93</v>
      </c>
      <c r="AV637" s="15" t="s">
        <v>167</v>
      </c>
      <c r="AW637" s="15" t="s">
        <v>38</v>
      </c>
      <c r="AX637" s="15" t="s">
        <v>91</v>
      </c>
      <c r="AY637" s="276" t="s">
        <v>160</v>
      </c>
    </row>
    <row r="638" s="2" customFormat="1" ht="21.75" customHeight="1">
      <c r="A638" s="40"/>
      <c r="B638" s="41"/>
      <c r="C638" s="231" t="s">
        <v>863</v>
      </c>
      <c r="D638" s="231" t="s">
        <v>162</v>
      </c>
      <c r="E638" s="232" t="s">
        <v>864</v>
      </c>
      <c r="F638" s="233" t="s">
        <v>865</v>
      </c>
      <c r="G638" s="234" t="s">
        <v>177</v>
      </c>
      <c r="H638" s="235">
        <v>149</v>
      </c>
      <c r="I638" s="236"/>
      <c r="J638" s="237">
        <f>ROUND(I638*H638,2)</f>
        <v>0</v>
      </c>
      <c r="K638" s="233" t="s">
        <v>166</v>
      </c>
      <c r="L638" s="46"/>
      <c r="M638" s="238" t="s">
        <v>1</v>
      </c>
      <c r="N638" s="239" t="s">
        <v>48</v>
      </c>
      <c r="O638" s="93"/>
      <c r="P638" s="240">
        <f>O638*H638</f>
        <v>0</v>
      </c>
      <c r="Q638" s="240">
        <v>9.0000000000000006E-05</v>
      </c>
      <c r="R638" s="240">
        <f>Q638*H638</f>
        <v>0.01341</v>
      </c>
      <c r="S638" s="240">
        <v>0</v>
      </c>
      <c r="T638" s="241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42" t="s">
        <v>167</v>
      </c>
      <c r="AT638" s="242" t="s">
        <v>162</v>
      </c>
      <c r="AU638" s="242" t="s">
        <v>93</v>
      </c>
      <c r="AY638" s="18" t="s">
        <v>160</v>
      </c>
      <c r="BE638" s="243">
        <f>IF(N638="základní",J638,0)</f>
        <v>0</v>
      </c>
      <c r="BF638" s="243">
        <f>IF(N638="snížená",J638,0)</f>
        <v>0</v>
      </c>
      <c r="BG638" s="243">
        <f>IF(N638="zákl. přenesená",J638,0)</f>
        <v>0</v>
      </c>
      <c r="BH638" s="243">
        <f>IF(N638="sníž. přenesená",J638,0)</f>
        <v>0</v>
      </c>
      <c r="BI638" s="243">
        <f>IF(N638="nulová",J638,0)</f>
        <v>0</v>
      </c>
      <c r="BJ638" s="18" t="s">
        <v>91</v>
      </c>
      <c r="BK638" s="243">
        <f>ROUND(I638*H638,2)</f>
        <v>0</v>
      </c>
      <c r="BL638" s="18" t="s">
        <v>167</v>
      </c>
      <c r="BM638" s="242" t="s">
        <v>866</v>
      </c>
    </row>
    <row r="639" s="13" customFormat="1">
      <c r="A639" s="13"/>
      <c r="B639" s="244"/>
      <c r="C639" s="245"/>
      <c r="D639" s="246" t="s">
        <v>169</v>
      </c>
      <c r="E639" s="247" t="s">
        <v>1</v>
      </c>
      <c r="F639" s="248" t="s">
        <v>391</v>
      </c>
      <c r="G639" s="245"/>
      <c r="H639" s="247" t="s">
        <v>1</v>
      </c>
      <c r="I639" s="249"/>
      <c r="J639" s="245"/>
      <c r="K639" s="245"/>
      <c r="L639" s="250"/>
      <c r="M639" s="251"/>
      <c r="N639" s="252"/>
      <c r="O639" s="252"/>
      <c r="P639" s="252"/>
      <c r="Q639" s="252"/>
      <c r="R639" s="252"/>
      <c r="S639" s="252"/>
      <c r="T639" s="25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4" t="s">
        <v>169</v>
      </c>
      <c r="AU639" s="254" t="s">
        <v>93</v>
      </c>
      <c r="AV639" s="13" t="s">
        <v>91</v>
      </c>
      <c r="AW639" s="13" t="s">
        <v>38</v>
      </c>
      <c r="AX639" s="13" t="s">
        <v>83</v>
      </c>
      <c r="AY639" s="254" t="s">
        <v>160</v>
      </c>
    </row>
    <row r="640" s="14" customFormat="1">
      <c r="A640" s="14"/>
      <c r="B640" s="255"/>
      <c r="C640" s="256"/>
      <c r="D640" s="246" t="s">
        <v>169</v>
      </c>
      <c r="E640" s="257" t="s">
        <v>1</v>
      </c>
      <c r="F640" s="258" t="s">
        <v>867</v>
      </c>
      <c r="G640" s="256"/>
      <c r="H640" s="259">
        <v>46</v>
      </c>
      <c r="I640" s="260"/>
      <c r="J640" s="256"/>
      <c r="K640" s="256"/>
      <c r="L640" s="261"/>
      <c r="M640" s="262"/>
      <c r="N640" s="263"/>
      <c r="O640" s="263"/>
      <c r="P640" s="263"/>
      <c r="Q640" s="263"/>
      <c r="R640" s="263"/>
      <c r="S640" s="263"/>
      <c r="T640" s="26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5" t="s">
        <v>169</v>
      </c>
      <c r="AU640" s="265" t="s">
        <v>93</v>
      </c>
      <c r="AV640" s="14" t="s">
        <v>93</v>
      </c>
      <c r="AW640" s="14" t="s">
        <v>38</v>
      </c>
      <c r="AX640" s="14" t="s">
        <v>83</v>
      </c>
      <c r="AY640" s="265" t="s">
        <v>160</v>
      </c>
    </row>
    <row r="641" s="14" customFormat="1">
      <c r="A641" s="14"/>
      <c r="B641" s="255"/>
      <c r="C641" s="256"/>
      <c r="D641" s="246" t="s">
        <v>169</v>
      </c>
      <c r="E641" s="257" t="s">
        <v>1</v>
      </c>
      <c r="F641" s="258" t="s">
        <v>868</v>
      </c>
      <c r="G641" s="256"/>
      <c r="H641" s="259">
        <v>43</v>
      </c>
      <c r="I641" s="260"/>
      <c r="J641" s="256"/>
      <c r="K641" s="256"/>
      <c r="L641" s="261"/>
      <c r="M641" s="262"/>
      <c r="N641" s="263"/>
      <c r="O641" s="263"/>
      <c r="P641" s="263"/>
      <c r="Q641" s="263"/>
      <c r="R641" s="263"/>
      <c r="S641" s="263"/>
      <c r="T641" s="26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5" t="s">
        <v>169</v>
      </c>
      <c r="AU641" s="265" t="s">
        <v>93</v>
      </c>
      <c r="AV641" s="14" t="s">
        <v>93</v>
      </c>
      <c r="AW641" s="14" t="s">
        <v>38</v>
      </c>
      <c r="AX641" s="14" t="s">
        <v>83</v>
      </c>
      <c r="AY641" s="265" t="s">
        <v>160</v>
      </c>
    </row>
    <row r="642" s="14" customFormat="1">
      <c r="A642" s="14"/>
      <c r="B642" s="255"/>
      <c r="C642" s="256"/>
      <c r="D642" s="246" t="s">
        <v>169</v>
      </c>
      <c r="E642" s="257" t="s">
        <v>1</v>
      </c>
      <c r="F642" s="258" t="s">
        <v>869</v>
      </c>
      <c r="G642" s="256"/>
      <c r="H642" s="259">
        <v>60</v>
      </c>
      <c r="I642" s="260"/>
      <c r="J642" s="256"/>
      <c r="K642" s="256"/>
      <c r="L642" s="261"/>
      <c r="M642" s="262"/>
      <c r="N642" s="263"/>
      <c r="O642" s="263"/>
      <c r="P642" s="263"/>
      <c r="Q642" s="263"/>
      <c r="R642" s="263"/>
      <c r="S642" s="263"/>
      <c r="T642" s="26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5" t="s">
        <v>169</v>
      </c>
      <c r="AU642" s="265" t="s">
        <v>93</v>
      </c>
      <c r="AV642" s="14" t="s">
        <v>93</v>
      </c>
      <c r="AW642" s="14" t="s">
        <v>38</v>
      </c>
      <c r="AX642" s="14" t="s">
        <v>83</v>
      </c>
      <c r="AY642" s="265" t="s">
        <v>160</v>
      </c>
    </row>
    <row r="643" s="15" customFormat="1">
      <c r="A643" s="15"/>
      <c r="B643" s="266"/>
      <c r="C643" s="267"/>
      <c r="D643" s="246" t="s">
        <v>169</v>
      </c>
      <c r="E643" s="268" t="s">
        <v>1</v>
      </c>
      <c r="F643" s="269" t="s">
        <v>171</v>
      </c>
      <c r="G643" s="267"/>
      <c r="H643" s="270">
        <v>149</v>
      </c>
      <c r="I643" s="271"/>
      <c r="J643" s="267"/>
      <c r="K643" s="267"/>
      <c r="L643" s="272"/>
      <c r="M643" s="273"/>
      <c r="N643" s="274"/>
      <c r="O643" s="274"/>
      <c r="P643" s="274"/>
      <c r="Q643" s="274"/>
      <c r="R643" s="274"/>
      <c r="S643" s="274"/>
      <c r="T643" s="27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76" t="s">
        <v>169</v>
      </c>
      <c r="AU643" s="276" t="s">
        <v>93</v>
      </c>
      <c r="AV643" s="15" t="s">
        <v>167</v>
      </c>
      <c r="AW643" s="15" t="s">
        <v>38</v>
      </c>
      <c r="AX643" s="15" t="s">
        <v>91</v>
      </c>
      <c r="AY643" s="276" t="s">
        <v>160</v>
      </c>
    </row>
    <row r="644" s="2" customFormat="1" ht="21.75" customHeight="1">
      <c r="A644" s="40"/>
      <c r="B644" s="41"/>
      <c r="C644" s="231" t="s">
        <v>870</v>
      </c>
      <c r="D644" s="231" t="s">
        <v>162</v>
      </c>
      <c r="E644" s="232" t="s">
        <v>871</v>
      </c>
      <c r="F644" s="233" t="s">
        <v>872</v>
      </c>
      <c r="G644" s="234" t="s">
        <v>165</v>
      </c>
      <c r="H644" s="235">
        <v>4</v>
      </c>
      <c r="I644" s="236"/>
      <c r="J644" s="237">
        <f>ROUND(I644*H644,2)</f>
        <v>0</v>
      </c>
      <c r="K644" s="233" t="s">
        <v>166</v>
      </c>
      <c r="L644" s="46"/>
      <c r="M644" s="238" t="s">
        <v>1</v>
      </c>
      <c r="N644" s="239" t="s">
        <v>48</v>
      </c>
      <c r="O644" s="93"/>
      <c r="P644" s="240">
        <f>O644*H644</f>
        <v>0</v>
      </c>
      <c r="Q644" s="240">
        <v>0.0011999999999999999</v>
      </c>
      <c r="R644" s="240">
        <f>Q644*H644</f>
        <v>0.0047999999999999996</v>
      </c>
      <c r="S644" s="240">
        <v>0</v>
      </c>
      <c r="T644" s="241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42" t="s">
        <v>167</v>
      </c>
      <c r="AT644" s="242" t="s">
        <v>162</v>
      </c>
      <c r="AU644" s="242" t="s">
        <v>93</v>
      </c>
      <c r="AY644" s="18" t="s">
        <v>160</v>
      </c>
      <c r="BE644" s="243">
        <f>IF(N644="základní",J644,0)</f>
        <v>0</v>
      </c>
      <c r="BF644" s="243">
        <f>IF(N644="snížená",J644,0)</f>
        <v>0</v>
      </c>
      <c r="BG644" s="243">
        <f>IF(N644="zákl. přenesená",J644,0)</f>
        <v>0</v>
      </c>
      <c r="BH644" s="243">
        <f>IF(N644="sníž. přenesená",J644,0)</f>
        <v>0</v>
      </c>
      <c r="BI644" s="243">
        <f>IF(N644="nulová",J644,0)</f>
        <v>0</v>
      </c>
      <c r="BJ644" s="18" t="s">
        <v>91</v>
      </c>
      <c r="BK644" s="243">
        <f>ROUND(I644*H644,2)</f>
        <v>0</v>
      </c>
      <c r="BL644" s="18" t="s">
        <v>167</v>
      </c>
      <c r="BM644" s="242" t="s">
        <v>873</v>
      </c>
    </row>
    <row r="645" s="13" customFormat="1">
      <c r="A645" s="13"/>
      <c r="B645" s="244"/>
      <c r="C645" s="245"/>
      <c r="D645" s="246" t="s">
        <v>169</v>
      </c>
      <c r="E645" s="247" t="s">
        <v>1</v>
      </c>
      <c r="F645" s="248" t="s">
        <v>391</v>
      </c>
      <c r="G645" s="245"/>
      <c r="H645" s="247" t="s">
        <v>1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4" t="s">
        <v>169</v>
      </c>
      <c r="AU645" s="254" t="s">
        <v>93</v>
      </c>
      <c r="AV645" s="13" t="s">
        <v>91</v>
      </c>
      <c r="AW645" s="13" t="s">
        <v>38</v>
      </c>
      <c r="AX645" s="13" t="s">
        <v>83</v>
      </c>
      <c r="AY645" s="254" t="s">
        <v>160</v>
      </c>
    </row>
    <row r="646" s="14" customFormat="1">
      <c r="A646" s="14"/>
      <c r="B646" s="255"/>
      <c r="C646" s="256"/>
      <c r="D646" s="246" t="s">
        <v>169</v>
      </c>
      <c r="E646" s="257" t="s">
        <v>1</v>
      </c>
      <c r="F646" s="258" t="s">
        <v>167</v>
      </c>
      <c r="G646" s="256"/>
      <c r="H646" s="259">
        <v>4</v>
      </c>
      <c r="I646" s="260"/>
      <c r="J646" s="256"/>
      <c r="K646" s="256"/>
      <c r="L646" s="261"/>
      <c r="M646" s="262"/>
      <c r="N646" s="263"/>
      <c r="O646" s="263"/>
      <c r="P646" s="263"/>
      <c r="Q646" s="263"/>
      <c r="R646" s="263"/>
      <c r="S646" s="263"/>
      <c r="T646" s="26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5" t="s">
        <v>169</v>
      </c>
      <c r="AU646" s="265" t="s">
        <v>93</v>
      </c>
      <c r="AV646" s="14" t="s">
        <v>93</v>
      </c>
      <c r="AW646" s="14" t="s">
        <v>38</v>
      </c>
      <c r="AX646" s="14" t="s">
        <v>83</v>
      </c>
      <c r="AY646" s="265" t="s">
        <v>160</v>
      </c>
    </row>
    <row r="647" s="15" customFormat="1">
      <c r="A647" s="15"/>
      <c r="B647" s="266"/>
      <c r="C647" s="267"/>
      <c r="D647" s="246" t="s">
        <v>169</v>
      </c>
      <c r="E647" s="268" t="s">
        <v>1</v>
      </c>
      <c r="F647" s="269" t="s">
        <v>171</v>
      </c>
      <c r="G647" s="267"/>
      <c r="H647" s="270">
        <v>4</v>
      </c>
      <c r="I647" s="271"/>
      <c r="J647" s="267"/>
      <c r="K647" s="267"/>
      <c r="L647" s="272"/>
      <c r="M647" s="273"/>
      <c r="N647" s="274"/>
      <c r="O647" s="274"/>
      <c r="P647" s="274"/>
      <c r="Q647" s="274"/>
      <c r="R647" s="274"/>
      <c r="S647" s="274"/>
      <c r="T647" s="27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76" t="s">
        <v>169</v>
      </c>
      <c r="AU647" s="276" t="s">
        <v>93</v>
      </c>
      <c r="AV647" s="15" t="s">
        <v>167</v>
      </c>
      <c r="AW647" s="15" t="s">
        <v>38</v>
      </c>
      <c r="AX647" s="15" t="s">
        <v>91</v>
      </c>
      <c r="AY647" s="276" t="s">
        <v>160</v>
      </c>
    </row>
    <row r="648" s="2" customFormat="1" ht="16.5" customHeight="1">
      <c r="A648" s="40"/>
      <c r="B648" s="41"/>
      <c r="C648" s="231" t="s">
        <v>874</v>
      </c>
      <c r="D648" s="231" t="s">
        <v>162</v>
      </c>
      <c r="E648" s="232" t="s">
        <v>875</v>
      </c>
      <c r="F648" s="233" t="s">
        <v>876</v>
      </c>
      <c r="G648" s="234" t="s">
        <v>877</v>
      </c>
      <c r="H648" s="235">
        <v>1</v>
      </c>
      <c r="I648" s="236"/>
      <c r="J648" s="237">
        <f>ROUND(I648*H648,2)</f>
        <v>0</v>
      </c>
      <c r="K648" s="233" t="s">
        <v>1</v>
      </c>
      <c r="L648" s="46"/>
      <c r="M648" s="238" t="s">
        <v>1</v>
      </c>
      <c r="N648" s="239" t="s">
        <v>48</v>
      </c>
      <c r="O648" s="93"/>
      <c r="P648" s="240">
        <f>O648*H648</f>
        <v>0</v>
      </c>
      <c r="Q648" s="240">
        <v>0</v>
      </c>
      <c r="R648" s="240">
        <f>Q648*H648</f>
        <v>0</v>
      </c>
      <c r="S648" s="240">
        <v>0</v>
      </c>
      <c r="T648" s="241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42" t="s">
        <v>167</v>
      </c>
      <c r="AT648" s="242" t="s">
        <v>162</v>
      </c>
      <c r="AU648" s="242" t="s">
        <v>93</v>
      </c>
      <c r="AY648" s="18" t="s">
        <v>160</v>
      </c>
      <c r="BE648" s="243">
        <f>IF(N648="základní",J648,0)</f>
        <v>0</v>
      </c>
      <c r="BF648" s="243">
        <f>IF(N648="snížená",J648,0)</f>
        <v>0</v>
      </c>
      <c r="BG648" s="243">
        <f>IF(N648="zákl. přenesená",J648,0)</f>
        <v>0</v>
      </c>
      <c r="BH648" s="243">
        <f>IF(N648="sníž. přenesená",J648,0)</f>
        <v>0</v>
      </c>
      <c r="BI648" s="243">
        <f>IF(N648="nulová",J648,0)</f>
        <v>0</v>
      </c>
      <c r="BJ648" s="18" t="s">
        <v>91</v>
      </c>
      <c r="BK648" s="243">
        <f>ROUND(I648*H648,2)</f>
        <v>0</v>
      </c>
      <c r="BL648" s="18" t="s">
        <v>167</v>
      </c>
      <c r="BM648" s="242" t="s">
        <v>878</v>
      </c>
    </row>
    <row r="649" s="12" customFormat="1" ht="22.8" customHeight="1">
      <c r="A649" s="12"/>
      <c r="B649" s="215"/>
      <c r="C649" s="216"/>
      <c r="D649" s="217" t="s">
        <v>82</v>
      </c>
      <c r="E649" s="229" t="s">
        <v>233</v>
      </c>
      <c r="F649" s="229" t="s">
        <v>322</v>
      </c>
      <c r="G649" s="216"/>
      <c r="H649" s="216"/>
      <c r="I649" s="219"/>
      <c r="J649" s="230">
        <f>BK649</f>
        <v>0</v>
      </c>
      <c r="K649" s="216"/>
      <c r="L649" s="221"/>
      <c r="M649" s="222"/>
      <c r="N649" s="223"/>
      <c r="O649" s="223"/>
      <c r="P649" s="224">
        <f>SUM(P650:P681)</f>
        <v>0</v>
      </c>
      <c r="Q649" s="223"/>
      <c r="R649" s="224">
        <f>SUM(R650:R681)</f>
        <v>0.30137999999999998</v>
      </c>
      <c r="S649" s="223"/>
      <c r="T649" s="225">
        <f>SUM(T650:T681)</f>
        <v>21.599999999999998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26" t="s">
        <v>91</v>
      </c>
      <c r="AT649" s="227" t="s">
        <v>82</v>
      </c>
      <c r="AU649" s="227" t="s">
        <v>91</v>
      </c>
      <c r="AY649" s="226" t="s">
        <v>160</v>
      </c>
      <c r="BK649" s="228">
        <f>SUM(BK650:BK681)</f>
        <v>0</v>
      </c>
    </row>
    <row r="650" s="2" customFormat="1">
      <c r="A650" s="40"/>
      <c r="B650" s="41"/>
      <c r="C650" s="231" t="s">
        <v>879</v>
      </c>
      <c r="D650" s="231" t="s">
        <v>162</v>
      </c>
      <c r="E650" s="232" t="s">
        <v>880</v>
      </c>
      <c r="F650" s="233" t="s">
        <v>881</v>
      </c>
      <c r="G650" s="234" t="s">
        <v>177</v>
      </c>
      <c r="H650" s="235">
        <v>602.75999999999999</v>
      </c>
      <c r="I650" s="236"/>
      <c r="J650" s="237">
        <f>ROUND(I650*H650,2)</f>
        <v>0</v>
      </c>
      <c r="K650" s="233" t="s">
        <v>166</v>
      </c>
      <c r="L650" s="46"/>
      <c r="M650" s="238" t="s">
        <v>1</v>
      </c>
      <c r="N650" s="239" t="s">
        <v>48</v>
      </c>
      <c r="O650" s="93"/>
      <c r="P650" s="240">
        <f>O650*H650</f>
        <v>0</v>
      </c>
      <c r="Q650" s="240">
        <v>0.00050000000000000001</v>
      </c>
      <c r="R650" s="240">
        <f>Q650*H650</f>
        <v>0.30137999999999998</v>
      </c>
      <c r="S650" s="240">
        <v>0</v>
      </c>
      <c r="T650" s="241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42" t="s">
        <v>167</v>
      </c>
      <c r="AT650" s="242" t="s">
        <v>162</v>
      </c>
      <c r="AU650" s="242" t="s">
        <v>93</v>
      </c>
      <c r="AY650" s="18" t="s">
        <v>160</v>
      </c>
      <c r="BE650" s="243">
        <f>IF(N650="základní",J650,0)</f>
        <v>0</v>
      </c>
      <c r="BF650" s="243">
        <f>IF(N650="snížená",J650,0)</f>
        <v>0</v>
      </c>
      <c r="BG650" s="243">
        <f>IF(N650="zákl. přenesená",J650,0)</f>
        <v>0</v>
      </c>
      <c r="BH650" s="243">
        <f>IF(N650="sníž. přenesená",J650,0)</f>
        <v>0</v>
      </c>
      <c r="BI650" s="243">
        <f>IF(N650="nulová",J650,0)</f>
        <v>0</v>
      </c>
      <c r="BJ650" s="18" t="s">
        <v>91</v>
      </c>
      <c r="BK650" s="243">
        <f>ROUND(I650*H650,2)</f>
        <v>0</v>
      </c>
      <c r="BL650" s="18" t="s">
        <v>167</v>
      </c>
      <c r="BM650" s="242" t="s">
        <v>882</v>
      </c>
    </row>
    <row r="651" s="13" customFormat="1">
      <c r="A651" s="13"/>
      <c r="B651" s="244"/>
      <c r="C651" s="245"/>
      <c r="D651" s="246" t="s">
        <v>169</v>
      </c>
      <c r="E651" s="247" t="s">
        <v>1</v>
      </c>
      <c r="F651" s="248" t="s">
        <v>391</v>
      </c>
      <c r="G651" s="245"/>
      <c r="H651" s="247" t="s">
        <v>1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4" t="s">
        <v>169</v>
      </c>
      <c r="AU651" s="254" t="s">
        <v>93</v>
      </c>
      <c r="AV651" s="13" t="s">
        <v>91</v>
      </c>
      <c r="AW651" s="13" t="s">
        <v>38</v>
      </c>
      <c r="AX651" s="13" t="s">
        <v>83</v>
      </c>
      <c r="AY651" s="254" t="s">
        <v>160</v>
      </c>
    </row>
    <row r="652" s="14" customFormat="1">
      <c r="A652" s="14"/>
      <c r="B652" s="255"/>
      <c r="C652" s="256"/>
      <c r="D652" s="246" t="s">
        <v>169</v>
      </c>
      <c r="E652" s="257" t="s">
        <v>1</v>
      </c>
      <c r="F652" s="258" t="s">
        <v>883</v>
      </c>
      <c r="G652" s="256"/>
      <c r="H652" s="259">
        <v>45.82</v>
      </c>
      <c r="I652" s="260"/>
      <c r="J652" s="256"/>
      <c r="K652" s="256"/>
      <c r="L652" s="261"/>
      <c r="M652" s="262"/>
      <c r="N652" s="263"/>
      <c r="O652" s="263"/>
      <c r="P652" s="263"/>
      <c r="Q652" s="263"/>
      <c r="R652" s="263"/>
      <c r="S652" s="263"/>
      <c r="T652" s="26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5" t="s">
        <v>169</v>
      </c>
      <c r="AU652" s="265" t="s">
        <v>93</v>
      </c>
      <c r="AV652" s="14" t="s">
        <v>93</v>
      </c>
      <c r="AW652" s="14" t="s">
        <v>38</v>
      </c>
      <c r="AX652" s="14" t="s">
        <v>83</v>
      </c>
      <c r="AY652" s="265" t="s">
        <v>160</v>
      </c>
    </row>
    <row r="653" s="14" customFormat="1">
      <c r="A653" s="14"/>
      <c r="B653" s="255"/>
      <c r="C653" s="256"/>
      <c r="D653" s="246" t="s">
        <v>169</v>
      </c>
      <c r="E653" s="257" t="s">
        <v>1</v>
      </c>
      <c r="F653" s="258" t="s">
        <v>884</v>
      </c>
      <c r="G653" s="256"/>
      <c r="H653" s="259">
        <v>45.200000000000003</v>
      </c>
      <c r="I653" s="260"/>
      <c r="J653" s="256"/>
      <c r="K653" s="256"/>
      <c r="L653" s="261"/>
      <c r="M653" s="262"/>
      <c r="N653" s="263"/>
      <c r="O653" s="263"/>
      <c r="P653" s="263"/>
      <c r="Q653" s="263"/>
      <c r="R653" s="263"/>
      <c r="S653" s="263"/>
      <c r="T653" s="26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5" t="s">
        <v>169</v>
      </c>
      <c r="AU653" s="265" t="s">
        <v>93</v>
      </c>
      <c r="AV653" s="14" t="s">
        <v>93</v>
      </c>
      <c r="AW653" s="14" t="s">
        <v>38</v>
      </c>
      <c r="AX653" s="14" t="s">
        <v>83</v>
      </c>
      <c r="AY653" s="265" t="s">
        <v>160</v>
      </c>
    </row>
    <row r="654" s="14" customFormat="1">
      <c r="A654" s="14"/>
      <c r="B654" s="255"/>
      <c r="C654" s="256"/>
      <c r="D654" s="246" t="s">
        <v>169</v>
      </c>
      <c r="E654" s="257" t="s">
        <v>1</v>
      </c>
      <c r="F654" s="258" t="s">
        <v>885</v>
      </c>
      <c r="G654" s="256"/>
      <c r="H654" s="259">
        <v>343.31999999999999</v>
      </c>
      <c r="I654" s="260"/>
      <c r="J654" s="256"/>
      <c r="K654" s="256"/>
      <c r="L654" s="261"/>
      <c r="M654" s="262"/>
      <c r="N654" s="263"/>
      <c r="O654" s="263"/>
      <c r="P654" s="263"/>
      <c r="Q654" s="263"/>
      <c r="R654" s="263"/>
      <c r="S654" s="263"/>
      <c r="T654" s="26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5" t="s">
        <v>169</v>
      </c>
      <c r="AU654" s="265" t="s">
        <v>93</v>
      </c>
      <c r="AV654" s="14" t="s">
        <v>93</v>
      </c>
      <c r="AW654" s="14" t="s">
        <v>38</v>
      </c>
      <c r="AX654" s="14" t="s">
        <v>83</v>
      </c>
      <c r="AY654" s="265" t="s">
        <v>160</v>
      </c>
    </row>
    <row r="655" s="14" customFormat="1">
      <c r="A655" s="14"/>
      <c r="B655" s="255"/>
      <c r="C655" s="256"/>
      <c r="D655" s="246" t="s">
        <v>169</v>
      </c>
      <c r="E655" s="257" t="s">
        <v>1</v>
      </c>
      <c r="F655" s="258" t="s">
        <v>886</v>
      </c>
      <c r="G655" s="256"/>
      <c r="H655" s="259">
        <v>26.5</v>
      </c>
      <c r="I655" s="260"/>
      <c r="J655" s="256"/>
      <c r="K655" s="256"/>
      <c r="L655" s="261"/>
      <c r="M655" s="262"/>
      <c r="N655" s="263"/>
      <c r="O655" s="263"/>
      <c r="P655" s="263"/>
      <c r="Q655" s="263"/>
      <c r="R655" s="263"/>
      <c r="S655" s="263"/>
      <c r="T655" s="26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5" t="s">
        <v>169</v>
      </c>
      <c r="AU655" s="265" t="s">
        <v>93</v>
      </c>
      <c r="AV655" s="14" t="s">
        <v>93</v>
      </c>
      <c r="AW655" s="14" t="s">
        <v>38</v>
      </c>
      <c r="AX655" s="14" t="s">
        <v>83</v>
      </c>
      <c r="AY655" s="265" t="s">
        <v>160</v>
      </c>
    </row>
    <row r="656" s="14" customFormat="1">
      <c r="A656" s="14"/>
      <c r="B656" s="255"/>
      <c r="C656" s="256"/>
      <c r="D656" s="246" t="s">
        <v>169</v>
      </c>
      <c r="E656" s="257" t="s">
        <v>1</v>
      </c>
      <c r="F656" s="258" t="s">
        <v>887</v>
      </c>
      <c r="G656" s="256"/>
      <c r="H656" s="259">
        <v>81.959999999999994</v>
      </c>
      <c r="I656" s="260"/>
      <c r="J656" s="256"/>
      <c r="K656" s="256"/>
      <c r="L656" s="261"/>
      <c r="M656" s="262"/>
      <c r="N656" s="263"/>
      <c r="O656" s="263"/>
      <c r="P656" s="263"/>
      <c r="Q656" s="263"/>
      <c r="R656" s="263"/>
      <c r="S656" s="263"/>
      <c r="T656" s="26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5" t="s">
        <v>169</v>
      </c>
      <c r="AU656" s="265" t="s">
        <v>93</v>
      </c>
      <c r="AV656" s="14" t="s">
        <v>93</v>
      </c>
      <c r="AW656" s="14" t="s">
        <v>38</v>
      </c>
      <c r="AX656" s="14" t="s">
        <v>83</v>
      </c>
      <c r="AY656" s="265" t="s">
        <v>160</v>
      </c>
    </row>
    <row r="657" s="14" customFormat="1">
      <c r="A657" s="14"/>
      <c r="B657" s="255"/>
      <c r="C657" s="256"/>
      <c r="D657" s="246" t="s">
        <v>169</v>
      </c>
      <c r="E657" s="257" t="s">
        <v>1</v>
      </c>
      <c r="F657" s="258" t="s">
        <v>888</v>
      </c>
      <c r="G657" s="256"/>
      <c r="H657" s="259">
        <v>59.960000000000001</v>
      </c>
      <c r="I657" s="260"/>
      <c r="J657" s="256"/>
      <c r="K657" s="256"/>
      <c r="L657" s="261"/>
      <c r="M657" s="262"/>
      <c r="N657" s="263"/>
      <c r="O657" s="263"/>
      <c r="P657" s="263"/>
      <c r="Q657" s="263"/>
      <c r="R657" s="263"/>
      <c r="S657" s="263"/>
      <c r="T657" s="26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5" t="s">
        <v>169</v>
      </c>
      <c r="AU657" s="265" t="s">
        <v>93</v>
      </c>
      <c r="AV657" s="14" t="s">
        <v>93</v>
      </c>
      <c r="AW657" s="14" t="s">
        <v>38</v>
      </c>
      <c r="AX657" s="14" t="s">
        <v>83</v>
      </c>
      <c r="AY657" s="265" t="s">
        <v>160</v>
      </c>
    </row>
    <row r="658" s="15" customFormat="1">
      <c r="A658" s="15"/>
      <c r="B658" s="266"/>
      <c r="C658" s="267"/>
      <c r="D658" s="246" t="s">
        <v>169</v>
      </c>
      <c r="E658" s="268" t="s">
        <v>1</v>
      </c>
      <c r="F658" s="269" t="s">
        <v>171</v>
      </c>
      <c r="G658" s="267"/>
      <c r="H658" s="270">
        <v>602.75999999999999</v>
      </c>
      <c r="I658" s="271"/>
      <c r="J658" s="267"/>
      <c r="K658" s="267"/>
      <c r="L658" s="272"/>
      <c r="M658" s="273"/>
      <c r="N658" s="274"/>
      <c r="O658" s="274"/>
      <c r="P658" s="274"/>
      <c r="Q658" s="274"/>
      <c r="R658" s="274"/>
      <c r="S658" s="274"/>
      <c r="T658" s="27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6" t="s">
        <v>169</v>
      </c>
      <c r="AU658" s="276" t="s">
        <v>93</v>
      </c>
      <c r="AV658" s="15" t="s">
        <v>167</v>
      </c>
      <c r="AW658" s="15" t="s">
        <v>38</v>
      </c>
      <c r="AX658" s="15" t="s">
        <v>91</v>
      </c>
      <c r="AY658" s="276" t="s">
        <v>160</v>
      </c>
    </row>
    <row r="659" s="2" customFormat="1" ht="16.5" customHeight="1">
      <c r="A659" s="40"/>
      <c r="B659" s="41"/>
      <c r="C659" s="231" t="s">
        <v>889</v>
      </c>
      <c r="D659" s="231" t="s">
        <v>162</v>
      </c>
      <c r="E659" s="232" t="s">
        <v>890</v>
      </c>
      <c r="F659" s="233" t="s">
        <v>891</v>
      </c>
      <c r="G659" s="234" t="s">
        <v>177</v>
      </c>
      <c r="H659" s="235">
        <v>602.75999999999999</v>
      </c>
      <c r="I659" s="236"/>
      <c r="J659" s="237">
        <f>ROUND(I659*H659,2)</f>
        <v>0</v>
      </c>
      <c r="K659" s="233" t="s">
        <v>166</v>
      </c>
      <c r="L659" s="46"/>
      <c r="M659" s="238" t="s">
        <v>1</v>
      </c>
      <c r="N659" s="239" t="s">
        <v>48</v>
      </c>
      <c r="O659" s="93"/>
      <c r="P659" s="240">
        <f>O659*H659</f>
        <v>0</v>
      </c>
      <c r="Q659" s="240">
        <v>0</v>
      </c>
      <c r="R659" s="240">
        <f>Q659*H659</f>
        <v>0</v>
      </c>
      <c r="S659" s="240">
        <v>0</v>
      </c>
      <c r="T659" s="241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42" t="s">
        <v>167</v>
      </c>
      <c r="AT659" s="242" t="s">
        <v>162</v>
      </c>
      <c r="AU659" s="242" t="s">
        <v>93</v>
      </c>
      <c r="AY659" s="18" t="s">
        <v>160</v>
      </c>
      <c r="BE659" s="243">
        <f>IF(N659="základní",J659,0)</f>
        <v>0</v>
      </c>
      <c r="BF659" s="243">
        <f>IF(N659="snížená",J659,0)</f>
        <v>0</v>
      </c>
      <c r="BG659" s="243">
        <f>IF(N659="zákl. přenesená",J659,0)</f>
        <v>0</v>
      </c>
      <c r="BH659" s="243">
        <f>IF(N659="sníž. přenesená",J659,0)</f>
        <v>0</v>
      </c>
      <c r="BI659" s="243">
        <f>IF(N659="nulová",J659,0)</f>
        <v>0</v>
      </c>
      <c r="BJ659" s="18" t="s">
        <v>91</v>
      </c>
      <c r="BK659" s="243">
        <f>ROUND(I659*H659,2)</f>
        <v>0</v>
      </c>
      <c r="BL659" s="18" t="s">
        <v>167</v>
      </c>
      <c r="BM659" s="242" t="s">
        <v>892</v>
      </c>
    </row>
    <row r="660" s="13" customFormat="1">
      <c r="A660" s="13"/>
      <c r="B660" s="244"/>
      <c r="C660" s="245"/>
      <c r="D660" s="246" t="s">
        <v>169</v>
      </c>
      <c r="E660" s="247" t="s">
        <v>1</v>
      </c>
      <c r="F660" s="248" t="s">
        <v>391</v>
      </c>
      <c r="G660" s="245"/>
      <c r="H660" s="247" t="s">
        <v>1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4" t="s">
        <v>169</v>
      </c>
      <c r="AU660" s="254" t="s">
        <v>93</v>
      </c>
      <c r="AV660" s="13" t="s">
        <v>91</v>
      </c>
      <c r="AW660" s="13" t="s">
        <v>38</v>
      </c>
      <c r="AX660" s="13" t="s">
        <v>83</v>
      </c>
      <c r="AY660" s="254" t="s">
        <v>160</v>
      </c>
    </row>
    <row r="661" s="14" customFormat="1">
      <c r="A661" s="14"/>
      <c r="B661" s="255"/>
      <c r="C661" s="256"/>
      <c r="D661" s="246" t="s">
        <v>169</v>
      </c>
      <c r="E661" s="257" t="s">
        <v>1</v>
      </c>
      <c r="F661" s="258" t="s">
        <v>883</v>
      </c>
      <c r="G661" s="256"/>
      <c r="H661" s="259">
        <v>45.82</v>
      </c>
      <c r="I661" s="260"/>
      <c r="J661" s="256"/>
      <c r="K661" s="256"/>
      <c r="L661" s="261"/>
      <c r="M661" s="262"/>
      <c r="N661" s="263"/>
      <c r="O661" s="263"/>
      <c r="P661" s="263"/>
      <c r="Q661" s="263"/>
      <c r="R661" s="263"/>
      <c r="S661" s="263"/>
      <c r="T661" s="26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5" t="s">
        <v>169</v>
      </c>
      <c r="AU661" s="265" t="s">
        <v>93</v>
      </c>
      <c r="AV661" s="14" t="s">
        <v>93</v>
      </c>
      <c r="AW661" s="14" t="s">
        <v>38</v>
      </c>
      <c r="AX661" s="14" t="s">
        <v>83</v>
      </c>
      <c r="AY661" s="265" t="s">
        <v>160</v>
      </c>
    </row>
    <row r="662" s="14" customFormat="1">
      <c r="A662" s="14"/>
      <c r="B662" s="255"/>
      <c r="C662" s="256"/>
      <c r="D662" s="246" t="s">
        <v>169</v>
      </c>
      <c r="E662" s="257" t="s">
        <v>1</v>
      </c>
      <c r="F662" s="258" t="s">
        <v>884</v>
      </c>
      <c r="G662" s="256"/>
      <c r="H662" s="259">
        <v>45.200000000000003</v>
      </c>
      <c r="I662" s="260"/>
      <c r="J662" s="256"/>
      <c r="K662" s="256"/>
      <c r="L662" s="261"/>
      <c r="M662" s="262"/>
      <c r="N662" s="263"/>
      <c r="O662" s="263"/>
      <c r="P662" s="263"/>
      <c r="Q662" s="263"/>
      <c r="R662" s="263"/>
      <c r="S662" s="263"/>
      <c r="T662" s="26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5" t="s">
        <v>169</v>
      </c>
      <c r="AU662" s="265" t="s">
        <v>93</v>
      </c>
      <c r="AV662" s="14" t="s">
        <v>93</v>
      </c>
      <c r="AW662" s="14" t="s">
        <v>38</v>
      </c>
      <c r="AX662" s="14" t="s">
        <v>83</v>
      </c>
      <c r="AY662" s="265" t="s">
        <v>160</v>
      </c>
    </row>
    <row r="663" s="14" customFormat="1">
      <c r="A663" s="14"/>
      <c r="B663" s="255"/>
      <c r="C663" s="256"/>
      <c r="D663" s="246" t="s">
        <v>169</v>
      </c>
      <c r="E663" s="257" t="s">
        <v>1</v>
      </c>
      <c r="F663" s="258" t="s">
        <v>885</v>
      </c>
      <c r="G663" s="256"/>
      <c r="H663" s="259">
        <v>343.31999999999999</v>
      </c>
      <c r="I663" s="260"/>
      <c r="J663" s="256"/>
      <c r="K663" s="256"/>
      <c r="L663" s="261"/>
      <c r="M663" s="262"/>
      <c r="N663" s="263"/>
      <c r="O663" s="263"/>
      <c r="P663" s="263"/>
      <c r="Q663" s="263"/>
      <c r="R663" s="263"/>
      <c r="S663" s="263"/>
      <c r="T663" s="26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5" t="s">
        <v>169</v>
      </c>
      <c r="AU663" s="265" t="s">
        <v>93</v>
      </c>
      <c r="AV663" s="14" t="s">
        <v>93</v>
      </c>
      <c r="AW663" s="14" t="s">
        <v>38</v>
      </c>
      <c r="AX663" s="14" t="s">
        <v>83</v>
      </c>
      <c r="AY663" s="265" t="s">
        <v>160</v>
      </c>
    </row>
    <row r="664" s="14" customFormat="1">
      <c r="A664" s="14"/>
      <c r="B664" s="255"/>
      <c r="C664" s="256"/>
      <c r="D664" s="246" t="s">
        <v>169</v>
      </c>
      <c r="E664" s="257" t="s">
        <v>1</v>
      </c>
      <c r="F664" s="258" t="s">
        <v>886</v>
      </c>
      <c r="G664" s="256"/>
      <c r="H664" s="259">
        <v>26.5</v>
      </c>
      <c r="I664" s="260"/>
      <c r="J664" s="256"/>
      <c r="K664" s="256"/>
      <c r="L664" s="261"/>
      <c r="M664" s="262"/>
      <c r="N664" s="263"/>
      <c r="O664" s="263"/>
      <c r="P664" s="263"/>
      <c r="Q664" s="263"/>
      <c r="R664" s="263"/>
      <c r="S664" s="263"/>
      <c r="T664" s="26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5" t="s">
        <v>169</v>
      </c>
      <c r="AU664" s="265" t="s">
        <v>93</v>
      </c>
      <c r="AV664" s="14" t="s">
        <v>93</v>
      </c>
      <c r="AW664" s="14" t="s">
        <v>38</v>
      </c>
      <c r="AX664" s="14" t="s">
        <v>83</v>
      </c>
      <c r="AY664" s="265" t="s">
        <v>160</v>
      </c>
    </row>
    <row r="665" s="14" customFormat="1">
      <c r="A665" s="14"/>
      <c r="B665" s="255"/>
      <c r="C665" s="256"/>
      <c r="D665" s="246" t="s">
        <v>169</v>
      </c>
      <c r="E665" s="257" t="s">
        <v>1</v>
      </c>
      <c r="F665" s="258" t="s">
        <v>887</v>
      </c>
      <c r="G665" s="256"/>
      <c r="H665" s="259">
        <v>81.959999999999994</v>
      </c>
      <c r="I665" s="260"/>
      <c r="J665" s="256"/>
      <c r="K665" s="256"/>
      <c r="L665" s="261"/>
      <c r="M665" s="262"/>
      <c r="N665" s="263"/>
      <c r="O665" s="263"/>
      <c r="P665" s="263"/>
      <c r="Q665" s="263"/>
      <c r="R665" s="263"/>
      <c r="S665" s="263"/>
      <c r="T665" s="26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5" t="s">
        <v>169</v>
      </c>
      <c r="AU665" s="265" t="s">
        <v>93</v>
      </c>
      <c r="AV665" s="14" t="s">
        <v>93</v>
      </c>
      <c r="AW665" s="14" t="s">
        <v>38</v>
      </c>
      <c r="AX665" s="14" t="s">
        <v>83</v>
      </c>
      <c r="AY665" s="265" t="s">
        <v>160</v>
      </c>
    </row>
    <row r="666" s="14" customFormat="1">
      <c r="A666" s="14"/>
      <c r="B666" s="255"/>
      <c r="C666" s="256"/>
      <c r="D666" s="246" t="s">
        <v>169</v>
      </c>
      <c r="E666" s="257" t="s">
        <v>1</v>
      </c>
      <c r="F666" s="258" t="s">
        <v>888</v>
      </c>
      <c r="G666" s="256"/>
      <c r="H666" s="259">
        <v>59.960000000000001</v>
      </c>
      <c r="I666" s="260"/>
      <c r="J666" s="256"/>
      <c r="K666" s="256"/>
      <c r="L666" s="261"/>
      <c r="M666" s="262"/>
      <c r="N666" s="263"/>
      <c r="O666" s="263"/>
      <c r="P666" s="263"/>
      <c r="Q666" s="263"/>
      <c r="R666" s="263"/>
      <c r="S666" s="263"/>
      <c r="T666" s="26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5" t="s">
        <v>169</v>
      </c>
      <c r="AU666" s="265" t="s">
        <v>93</v>
      </c>
      <c r="AV666" s="14" t="s">
        <v>93</v>
      </c>
      <c r="AW666" s="14" t="s">
        <v>38</v>
      </c>
      <c r="AX666" s="14" t="s">
        <v>83</v>
      </c>
      <c r="AY666" s="265" t="s">
        <v>160</v>
      </c>
    </row>
    <row r="667" s="15" customFormat="1">
      <c r="A667" s="15"/>
      <c r="B667" s="266"/>
      <c r="C667" s="267"/>
      <c r="D667" s="246" t="s">
        <v>169</v>
      </c>
      <c r="E667" s="268" t="s">
        <v>1</v>
      </c>
      <c r="F667" s="269" t="s">
        <v>171</v>
      </c>
      <c r="G667" s="267"/>
      <c r="H667" s="270">
        <v>602.75999999999999</v>
      </c>
      <c r="I667" s="271"/>
      <c r="J667" s="267"/>
      <c r="K667" s="267"/>
      <c r="L667" s="272"/>
      <c r="M667" s="273"/>
      <c r="N667" s="274"/>
      <c r="O667" s="274"/>
      <c r="P667" s="274"/>
      <c r="Q667" s="274"/>
      <c r="R667" s="274"/>
      <c r="S667" s="274"/>
      <c r="T667" s="27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6" t="s">
        <v>169</v>
      </c>
      <c r="AU667" s="276" t="s">
        <v>93</v>
      </c>
      <c r="AV667" s="15" t="s">
        <v>167</v>
      </c>
      <c r="AW667" s="15" t="s">
        <v>38</v>
      </c>
      <c r="AX667" s="15" t="s">
        <v>91</v>
      </c>
      <c r="AY667" s="276" t="s">
        <v>160</v>
      </c>
    </row>
    <row r="668" s="2" customFormat="1" ht="21.75" customHeight="1">
      <c r="A668" s="40"/>
      <c r="B668" s="41"/>
      <c r="C668" s="231" t="s">
        <v>893</v>
      </c>
      <c r="D668" s="231" t="s">
        <v>162</v>
      </c>
      <c r="E668" s="232" t="s">
        <v>894</v>
      </c>
      <c r="F668" s="233" t="s">
        <v>895</v>
      </c>
      <c r="G668" s="234" t="s">
        <v>177</v>
      </c>
      <c r="H668" s="235">
        <v>602.75999999999999</v>
      </c>
      <c r="I668" s="236"/>
      <c r="J668" s="237">
        <f>ROUND(I668*H668,2)</f>
        <v>0</v>
      </c>
      <c r="K668" s="233" t="s">
        <v>166</v>
      </c>
      <c r="L668" s="46"/>
      <c r="M668" s="238" t="s">
        <v>1</v>
      </c>
      <c r="N668" s="239" t="s">
        <v>48</v>
      </c>
      <c r="O668" s="93"/>
      <c r="P668" s="240">
        <f>O668*H668</f>
        <v>0</v>
      </c>
      <c r="Q668" s="240">
        <v>0</v>
      </c>
      <c r="R668" s="240">
        <f>Q668*H668</f>
        <v>0</v>
      </c>
      <c r="S668" s="240">
        <v>0</v>
      </c>
      <c r="T668" s="241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42" t="s">
        <v>167</v>
      </c>
      <c r="AT668" s="242" t="s">
        <v>162</v>
      </c>
      <c r="AU668" s="242" t="s">
        <v>93</v>
      </c>
      <c r="AY668" s="18" t="s">
        <v>160</v>
      </c>
      <c r="BE668" s="243">
        <f>IF(N668="základní",J668,0)</f>
        <v>0</v>
      </c>
      <c r="BF668" s="243">
        <f>IF(N668="snížená",J668,0)</f>
        <v>0</v>
      </c>
      <c r="BG668" s="243">
        <f>IF(N668="zákl. přenesená",J668,0)</f>
        <v>0</v>
      </c>
      <c r="BH668" s="243">
        <f>IF(N668="sníž. přenesená",J668,0)</f>
        <v>0</v>
      </c>
      <c r="BI668" s="243">
        <f>IF(N668="nulová",J668,0)</f>
        <v>0</v>
      </c>
      <c r="BJ668" s="18" t="s">
        <v>91</v>
      </c>
      <c r="BK668" s="243">
        <f>ROUND(I668*H668,2)</f>
        <v>0</v>
      </c>
      <c r="BL668" s="18" t="s">
        <v>167</v>
      </c>
      <c r="BM668" s="242" t="s">
        <v>896</v>
      </c>
    </row>
    <row r="669" s="13" customFormat="1">
      <c r="A669" s="13"/>
      <c r="B669" s="244"/>
      <c r="C669" s="245"/>
      <c r="D669" s="246" t="s">
        <v>169</v>
      </c>
      <c r="E669" s="247" t="s">
        <v>1</v>
      </c>
      <c r="F669" s="248" t="s">
        <v>391</v>
      </c>
      <c r="G669" s="245"/>
      <c r="H669" s="247" t="s">
        <v>1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4" t="s">
        <v>169</v>
      </c>
      <c r="AU669" s="254" t="s">
        <v>93</v>
      </c>
      <c r="AV669" s="13" t="s">
        <v>91</v>
      </c>
      <c r="AW669" s="13" t="s">
        <v>38</v>
      </c>
      <c r="AX669" s="13" t="s">
        <v>83</v>
      </c>
      <c r="AY669" s="254" t="s">
        <v>160</v>
      </c>
    </row>
    <row r="670" s="14" customFormat="1">
      <c r="A670" s="14"/>
      <c r="B670" s="255"/>
      <c r="C670" s="256"/>
      <c r="D670" s="246" t="s">
        <v>169</v>
      </c>
      <c r="E670" s="257" t="s">
        <v>1</v>
      </c>
      <c r="F670" s="258" t="s">
        <v>883</v>
      </c>
      <c r="G670" s="256"/>
      <c r="H670" s="259">
        <v>45.82</v>
      </c>
      <c r="I670" s="260"/>
      <c r="J670" s="256"/>
      <c r="K670" s="256"/>
      <c r="L670" s="261"/>
      <c r="M670" s="262"/>
      <c r="N670" s="263"/>
      <c r="O670" s="263"/>
      <c r="P670" s="263"/>
      <c r="Q670" s="263"/>
      <c r="R670" s="263"/>
      <c r="S670" s="263"/>
      <c r="T670" s="26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5" t="s">
        <v>169</v>
      </c>
      <c r="AU670" s="265" t="s">
        <v>93</v>
      </c>
      <c r="AV670" s="14" t="s">
        <v>93</v>
      </c>
      <c r="AW670" s="14" t="s">
        <v>38</v>
      </c>
      <c r="AX670" s="14" t="s">
        <v>83</v>
      </c>
      <c r="AY670" s="265" t="s">
        <v>160</v>
      </c>
    </row>
    <row r="671" s="14" customFormat="1">
      <c r="A671" s="14"/>
      <c r="B671" s="255"/>
      <c r="C671" s="256"/>
      <c r="D671" s="246" t="s">
        <v>169</v>
      </c>
      <c r="E671" s="257" t="s">
        <v>1</v>
      </c>
      <c r="F671" s="258" t="s">
        <v>884</v>
      </c>
      <c r="G671" s="256"/>
      <c r="H671" s="259">
        <v>45.200000000000003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5" t="s">
        <v>169</v>
      </c>
      <c r="AU671" s="265" t="s">
        <v>93</v>
      </c>
      <c r="AV671" s="14" t="s">
        <v>93</v>
      </c>
      <c r="AW671" s="14" t="s">
        <v>38</v>
      </c>
      <c r="AX671" s="14" t="s">
        <v>83</v>
      </c>
      <c r="AY671" s="265" t="s">
        <v>160</v>
      </c>
    </row>
    <row r="672" s="14" customFormat="1">
      <c r="A672" s="14"/>
      <c r="B672" s="255"/>
      <c r="C672" s="256"/>
      <c r="D672" s="246" t="s">
        <v>169</v>
      </c>
      <c r="E672" s="257" t="s">
        <v>1</v>
      </c>
      <c r="F672" s="258" t="s">
        <v>885</v>
      </c>
      <c r="G672" s="256"/>
      <c r="H672" s="259">
        <v>343.31999999999999</v>
      </c>
      <c r="I672" s="260"/>
      <c r="J672" s="256"/>
      <c r="K672" s="256"/>
      <c r="L672" s="261"/>
      <c r="M672" s="262"/>
      <c r="N672" s="263"/>
      <c r="O672" s="263"/>
      <c r="P672" s="263"/>
      <c r="Q672" s="263"/>
      <c r="R672" s="263"/>
      <c r="S672" s="263"/>
      <c r="T672" s="26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5" t="s">
        <v>169</v>
      </c>
      <c r="AU672" s="265" t="s">
        <v>93</v>
      </c>
      <c r="AV672" s="14" t="s">
        <v>93</v>
      </c>
      <c r="AW672" s="14" t="s">
        <v>38</v>
      </c>
      <c r="AX672" s="14" t="s">
        <v>83</v>
      </c>
      <c r="AY672" s="265" t="s">
        <v>160</v>
      </c>
    </row>
    <row r="673" s="14" customFormat="1">
      <c r="A673" s="14"/>
      <c r="B673" s="255"/>
      <c r="C673" s="256"/>
      <c r="D673" s="246" t="s">
        <v>169</v>
      </c>
      <c r="E673" s="257" t="s">
        <v>1</v>
      </c>
      <c r="F673" s="258" t="s">
        <v>886</v>
      </c>
      <c r="G673" s="256"/>
      <c r="H673" s="259">
        <v>26.5</v>
      </c>
      <c r="I673" s="260"/>
      <c r="J673" s="256"/>
      <c r="K673" s="256"/>
      <c r="L673" s="261"/>
      <c r="M673" s="262"/>
      <c r="N673" s="263"/>
      <c r="O673" s="263"/>
      <c r="P673" s="263"/>
      <c r="Q673" s="263"/>
      <c r="R673" s="263"/>
      <c r="S673" s="263"/>
      <c r="T673" s="26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5" t="s">
        <v>169</v>
      </c>
      <c r="AU673" s="265" t="s">
        <v>93</v>
      </c>
      <c r="AV673" s="14" t="s">
        <v>93</v>
      </c>
      <c r="AW673" s="14" t="s">
        <v>38</v>
      </c>
      <c r="AX673" s="14" t="s">
        <v>83</v>
      </c>
      <c r="AY673" s="265" t="s">
        <v>160</v>
      </c>
    </row>
    <row r="674" s="14" customFormat="1">
      <c r="A674" s="14"/>
      <c r="B674" s="255"/>
      <c r="C674" s="256"/>
      <c r="D674" s="246" t="s">
        <v>169</v>
      </c>
      <c r="E674" s="257" t="s">
        <v>1</v>
      </c>
      <c r="F674" s="258" t="s">
        <v>887</v>
      </c>
      <c r="G674" s="256"/>
      <c r="H674" s="259">
        <v>81.959999999999994</v>
      </c>
      <c r="I674" s="260"/>
      <c r="J674" s="256"/>
      <c r="K674" s="256"/>
      <c r="L674" s="261"/>
      <c r="M674" s="262"/>
      <c r="N674" s="263"/>
      <c r="O674" s="263"/>
      <c r="P674" s="263"/>
      <c r="Q674" s="263"/>
      <c r="R674" s="263"/>
      <c r="S674" s="263"/>
      <c r="T674" s="26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5" t="s">
        <v>169</v>
      </c>
      <c r="AU674" s="265" t="s">
        <v>93</v>
      </c>
      <c r="AV674" s="14" t="s">
        <v>93</v>
      </c>
      <c r="AW674" s="14" t="s">
        <v>38</v>
      </c>
      <c r="AX674" s="14" t="s">
        <v>83</v>
      </c>
      <c r="AY674" s="265" t="s">
        <v>160</v>
      </c>
    </row>
    <row r="675" s="14" customFormat="1">
      <c r="A675" s="14"/>
      <c r="B675" s="255"/>
      <c r="C675" s="256"/>
      <c r="D675" s="246" t="s">
        <v>169</v>
      </c>
      <c r="E675" s="257" t="s">
        <v>1</v>
      </c>
      <c r="F675" s="258" t="s">
        <v>897</v>
      </c>
      <c r="G675" s="256"/>
      <c r="H675" s="259">
        <v>59.960000000000001</v>
      </c>
      <c r="I675" s="260"/>
      <c r="J675" s="256"/>
      <c r="K675" s="256"/>
      <c r="L675" s="261"/>
      <c r="M675" s="262"/>
      <c r="N675" s="263"/>
      <c r="O675" s="263"/>
      <c r="P675" s="263"/>
      <c r="Q675" s="263"/>
      <c r="R675" s="263"/>
      <c r="S675" s="263"/>
      <c r="T675" s="26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5" t="s">
        <v>169</v>
      </c>
      <c r="AU675" s="265" t="s">
        <v>93</v>
      </c>
      <c r="AV675" s="14" t="s">
        <v>93</v>
      </c>
      <c r="AW675" s="14" t="s">
        <v>38</v>
      </c>
      <c r="AX675" s="14" t="s">
        <v>83</v>
      </c>
      <c r="AY675" s="265" t="s">
        <v>160</v>
      </c>
    </row>
    <row r="676" s="15" customFormat="1">
      <c r="A676" s="15"/>
      <c r="B676" s="266"/>
      <c r="C676" s="267"/>
      <c r="D676" s="246" t="s">
        <v>169</v>
      </c>
      <c r="E676" s="268" t="s">
        <v>1</v>
      </c>
      <c r="F676" s="269" t="s">
        <v>171</v>
      </c>
      <c r="G676" s="267"/>
      <c r="H676" s="270">
        <v>602.75999999999999</v>
      </c>
      <c r="I676" s="271"/>
      <c r="J676" s="267"/>
      <c r="K676" s="267"/>
      <c r="L676" s="272"/>
      <c r="M676" s="273"/>
      <c r="N676" s="274"/>
      <c r="O676" s="274"/>
      <c r="P676" s="274"/>
      <c r="Q676" s="274"/>
      <c r="R676" s="274"/>
      <c r="S676" s="274"/>
      <c r="T676" s="27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6" t="s">
        <v>169</v>
      </c>
      <c r="AU676" s="276" t="s">
        <v>93</v>
      </c>
      <c r="AV676" s="15" t="s">
        <v>167</v>
      </c>
      <c r="AW676" s="15" t="s">
        <v>38</v>
      </c>
      <c r="AX676" s="15" t="s">
        <v>91</v>
      </c>
      <c r="AY676" s="276" t="s">
        <v>160</v>
      </c>
    </row>
    <row r="677" s="2" customFormat="1" ht="16.5" customHeight="1">
      <c r="A677" s="40"/>
      <c r="B677" s="41"/>
      <c r="C677" s="231" t="s">
        <v>898</v>
      </c>
      <c r="D677" s="231" t="s">
        <v>162</v>
      </c>
      <c r="E677" s="232" t="s">
        <v>899</v>
      </c>
      <c r="F677" s="233" t="s">
        <v>900</v>
      </c>
      <c r="G677" s="234" t="s">
        <v>189</v>
      </c>
      <c r="H677" s="235">
        <v>9</v>
      </c>
      <c r="I677" s="236"/>
      <c r="J677" s="237">
        <f>ROUND(I677*H677,2)</f>
        <v>0</v>
      </c>
      <c r="K677" s="233" t="s">
        <v>166</v>
      </c>
      <c r="L677" s="46"/>
      <c r="M677" s="238" t="s">
        <v>1</v>
      </c>
      <c r="N677" s="239" t="s">
        <v>48</v>
      </c>
      <c r="O677" s="93"/>
      <c r="P677" s="240">
        <f>O677*H677</f>
        <v>0</v>
      </c>
      <c r="Q677" s="240">
        <v>0</v>
      </c>
      <c r="R677" s="240">
        <f>Q677*H677</f>
        <v>0</v>
      </c>
      <c r="S677" s="240">
        <v>2.3999999999999999</v>
      </c>
      <c r="T677" s="241">
        <f>S677*H677</f>
        <v>21.599999999999998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42" t="s">
        <v>167</v>
      </c>
      <c r="AT677" s="242" t="s">
        <v>162</v>
      </c>
      <c r="AU677" s="242" t="s">
        <v>93</v>
      </c>
      <c r="AY677" s="18" t="s">
        <v>160</v>
      </c>
      <c r="BE677" s="243">
        <f>IF(N677="základní",J677,0)</f>
        <v>0</v>
      </c>
      <c r="BF677" s="243">
        <f>IF(N677="snížená",J677,0)</f>
        <v>0</v>
      </c>
      <c r="BG677" s="243">
        <f>IF(N677="zákl. přenesená",J677,0)</f>
        <v>0</v>
      </c>
      <c r="BH677" s="243">
        <f>IF(N677="sníž. přenesená",J677,0)</f>
        <v>0</v>
      </c>
      <c r="BI677" s="243">
        <f>IF(N677="nulová",J677,0)</f>
        <v>0</v>
      </c>
      <c r="BJ677" s="18" t="s">
        <v>91</v>
      </c>
      <c r="BK677" s="243">
        <f>ROUND(I677*H677,2)</f>
        <v>0</v>
      </c>
      <c r="BL677" s="18" t="s">
        <v>167</v>
      </c>
      <c r="BM677" s="242" t="s">
        <v>901</v>
      </c>
    </row>
    <row r="678" s="13" customFormat="1">
      <c r="A678" s="13"/>
      <c r="B678" s="244"/>
      <c r="C678" s="245"/>
      <c r="D678" s="246" t="s">
        <v>169</v>
      </c>
      <c r="E678" s="247" t="s">
        <v>1</v>
      </c>
      <c r="F678" s="248" t="s">
        <v>391</v>
      </c>
      <c r="G678" s="245"/>
      <c r="H678" s="247" t="s">
        <v>1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4" t="s">
        <v>169</v>
      </c>
      <c r="AU678" s="254" t="s">
        <v>93</v>
      </c>
      <c r="AV678" s="13" t="s">
        <v>91</v>
      </c>
      <c r="AW678" s="13" t="s">
        <v>38</v>
      </c>
      <c r="AX678" s="13" t="s">
        <v>83</v>
      </c>
      <c r="AY678" s="254" t="s">
        <v>160</v>
      </c>
    </row>
    <row r="679" s="13" customFormat="1">
      <c r="A679" s="13"/>
      <c r="B679" s="244"/>
      <c r="C679" s="245"/>
      <c r="D679" s="246" t="s">
        <v>169</v>
      </c>
      <c r="E679" s="247" t="s">
        <v>1</v>
      </c>
      <c r="F679" s="248" t="s">
        <v>902</v>
      </c>
      <c r="G679" s="245"/>
      <c r="H679" s="247" t="s">
        <v>1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4" t="s">
        <v>169</v>
      </c>
      <c r="AU679" s="254" t="s">
        <v>93</v>
      </c>
      <c r="AV679" s="13" t="s">
        <v>91</v>
      </c>
      <c r="AW679" s="13" t="s">
        <v>38</v>
      </c>
      <c r="AX679" s="13" t="s">
        <v>83</v>
      </c>
      <c r="AY679" s="254" t="s">
        <v>160</v>
      </c>
    </row>
    <row r="680" s="14" customFormat="1">
      <c r="A680" s="14"/>
      <c r="B680" s="255"/>
      <c r="C680" s="256"/>
      <c r="D680" s="246" t="s">
        <v>169</v>
      </c>
      <c r="E680" s="257" t="s">
        <v>1</v>
      </c>
      <c r="F680" s="258" t="s">
        <v>233</v>
      </c>
      <c r="G680" s="256"/>
      <c r="H680" s="259">
        <v>9</v>
      </c>
      <c r="I680" s="260"/>
      <c r="J680" s="256"/>
      <c r="K680" s="256"/>
      <c r="L680" s="261"/>
      <c r="M680" s="262"/>
      <c r="N680" s="263"/>
      <c r="O680" s="263"/>
      <c r="P680" s="263"/>
      <c r="Q680" s="263"/>
      <c r="R680" s="263"/>
      <c r="S680" s="263"/>
      <c r="T680" s="26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5" t="s">
        <v>169</v>
      </c>
      <c r="AU680" s="265" t="s">
        <v>93</v>
      </c>
      <c r="AV680" s="14" t="s">
        <v>93</v>
      </c>
      <c r="AW680" s="14" t="s">
        <v>38</v>
      </c>
      <c r="AX680" s="14" t="s">
        <v>83</v>
      </c>
      <c r="AY680" s="265" t="s">
        <v>160</v>
      </c>
    </row>
    <row r="681" s="15" customFormat="1">
      <c r="A681" s="15"/>
      <c r="B681" s="266"/>
      <c r="C681" s="267"/>
      <c r="D681" s="246" t="s">
        <v>169</v>
      </c>
      <c r="E681" s="268" t="s">
        <v>1</v>
      </c>
      <c r="F681" s="269" t="s">
        <v>171</v>
      </c>
      <c r="G681" s="267"/>
      <c r="H681" s="270">
        <v>9</v>
      </c>
      <c r="I681" s="271"/>
      <c r="J681" s="267"/>
      <c r="K681" s="267"/>
      <c r="L681" s="272"/>
      <c r="M681" s="273"/>
      <c r="N681" s="274"/>
      <c r="O681" s="274"/>
      <c r="P681" s="274"/>
      <c r="Q681" s="274"/>
      <c r="R681" s="274"/>
      <c r="S681" s="274"/>
      <c r="T681" s="27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6" t="s">
        <v>169</v>
      </c>
      <c r="AU681" s="276" t="s">
        <v>93</v>
      </c>
      <c r="AV681" s="15" t="s">
        <v>167</v>
      </c>
      <c r="AW681" s="15" t="s">
        <v>38</v>
      </c>
      <c r="AX681" s="15" t="s">
        <v>91</v>
      </c>
      <c r="AY681" s="276" t="s">
        <v>160</v>
      </c>
    </row>
    <row r="682" s="12" customFormat="1" ht="22.8" customHeight="1">
      <c r="A682" s="12"/>
      <c r="B682" s="215"/>
      <c r="C682" s="216"/>
      <c r="D682" s="217" t="s">
        <v>82</v>
      </c>
      <c r="E682" s="229" t="s">
        <v>328</v>
      </c>
      <c r="F682" s="229" t="s">
        <v>329</v>
      </c>
      <c r="G682" s="216"/>
      <c r="H682" s="216"/>
      <c r="I682" s="219"/>
      <c r="J682" s="230">
        <f>BK682</f>
        <v>0</v>
      </c>
      <c r="K682" s="216"/>
      <c r="L682" s="221"/>
      <c r="M682" s="222"/>
      <c r="N682" s="223"/>
      <c r="O682" s="223"/>
      <c r="P682" s="224">
        <f>SUM(P683:P704)</f>
        <v>0</v>
      </c>
      <c r="Q682" s="223"/>
      <c r="R682" s="224">
        <f>SUM(R683:R704)</f>
        <v>0</v>
      </c>
      <c r="S682" s="223"/>
      <c r="T682" s="225">
        <f>SUM(T683:T704)</f>
        <v>0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26" t="s">
        <v>91</v>
      </c>
      <c r="AT682" s="227" t="s">
        <v>82</v>
      </c>
      <c r="AU682" s="227" t="s">
        <v>91</v>
      </c>
      <c r="AY682" s="226" t="s">
        <v>160</v>
      </c>
      <c r="BK682" s="228">
        <f>SUM(BK683:BK704)</f>
        <v>0</v>
      </c>
    </row>
    <row r="683" s="2" customFormat="1">
      <c r="A683" s="40"/>
      <c r="B683" s="41"/>
      <c r="C683" s="231" t="s">
        <v>903</v>
      </c>
      <c r="D683" s="231" t="s">
        <v>162</v>
      </c>
      <c r="E683" s="232" t="s">
        <v>331</v>
      </c>
      <c r="F683" s="233" t="s">
        <v>332</v>
      </c>
      <c r="G683" s="234" t="s">
        <v>276</v>
      </c>
      <c r="H683" s="235">
        <v>21.600000000000001</v>
      </c>
      <c r="I683" s="236"/>
      <c r="J683" s="237">
        <f>ROUND(I683*H683,2)</f>
        <v>0</v>
      </c>
      <c r="K683" s="233" t="s">
        <v>166</v>
      </c>
      <c r="L683" s="46"/>
      <c r="M683" s="238" t="s">
        <v>1</v>
      </c>
      <c r="N683" s="239" t="s">
        <v>48</v>
      </c>
      <c r="O683" s="93"/>
      <c r="P683" s="240">
        <f>O683*H683</f>
        <v>0</v>
      </c>
      <c r="Q683" s="240">
        <v>0</v>
      </c>
      <c r="R683" s="240">
        <f>Q683*H683</f>
        <v>0</v>
      </c>
      <c r="S683" s="240">
        <v>0</v>
      </c>
      <c r="T683" s="241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42" t="s">
        <v>167</v>
      </c>
      <c r="AT683" s="242" t="s">
        <v>162</v>
      </c>
      <c r="AU683" s="242" t="s">
        <v>93</v>
      </c>
      <c r="AY683" s="18" t="s">
        <v>160</v>
      </c>
      <c r="BE683" s="243">
        <f>IF(N683="základní",J683,0)</f>
        <v>0</v>
      </c>
      <c r="BF683" s="243">
        <f>IF(N683="snížená",J683,0)</f>
        <v>0</v>
      </c>
      <c r="BG683" s="243">
        <f>IF(N683="zákl. přenesená",J683,0)</f>
        <v>0</v>
      </c>
      <c r="BH683" s="243">
        <f>IF(N683="sníž. přenesená",J683,0)</f>
        <v>0</v>
      </c>
      <c r="BI683" s="243">
        <f>IF(N683="nulová",J683,0)</f>
        <v>0</v>
      </c>
      <c r="BJ683" s="18" t="s">
        <v>91</v>
      </c>
      <c r="BK683" s="243">
        <f>ROUND(I683*H683,2)</f>
        <v>0</v>
      </c>
      <c r="BL683" s="18" t="s">
        <v>167</v>
      </c>
      <c r="BM683" s="242" t="s">
        <v>904</v>
      </c>
    </row>
    <row r="684" s="13" customFormat="1">
      <c r="A684" s="13"/>
      <c r="B684" s="244"/>
      <c r="C684" s="245"/>
      <c r="D684" s="246" t="s">
        <v>169</v>
      </c>
      <c r="E684" s="247" t="s">
        <v>1</v>
      </c>
      <c r="F684" s="248" t="s">
        <v>902</v>
      </c>
      <c r="G684" s="245"/>
      <c r="H684" s="247" t="s">
        <v>1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4" t="s">
        <v>169</v>
      </c>
      <c r="AU684" s="254" t="s">
        <v>93</v>
      </c>
      <c r="AV684" s="13" t="s">
        <v>91</v>
      </c>
      <c r="AW684" s="13" t="s">
        <v>38</v>
      </c>
      <c r="AX684" s="13" t="s">
        <v>83</v>
      </c>
      <c r="AY684" s="254" t="s">
        <v>160</v>
      </c>
    </row>
    <row r="685" s="14" customFormat="1">
      <c r="A685" s="14"/>
      <c r="B685" s="255"/>
      <c r="C685" s="256"/>
      <c r="D685" s="246" t="s">
        <v>169</v>
      </c>
      <c r="E685" s="257" t="s">
        <v>1</v>
      </c>
      <c r="F685" s="258" t="s">
        <v>905</v>
      </c>
      <c r="G685" s="256"/>
      <c r="H685" s="259">
        <v>21.600000000000001</v>
      </c>
      <c r="I685" s="260"/>
      <c r="J685" s="256"/>
      <c r="K685" s="256"/>
      <c r="L685" s="261"/>
      <c r="M685" s="262"/>
      <c r="N685" s="263"/>
      <c r="O685" s="263"/>
      <c r="P685" s="263"/>
      <c r="Q685" s="263"/>
      <c r="R685" s="263"/>
      <c r="S685" s="263"/>
      <c r="T685" s="26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5" t="s">
        <v>169</v>
      </c>
      <c r="AU685" s="265" t="s">
        <v>93</v>
      </c>
      <c r="AV685" s="14" t="s">
        <v>93</v>
      </c>
      <c r="AW685" s="14" t="s">
        <v>38</v>
      </c>
      <c r="AX685" s="14" t="s">
        <v>83</v>
      </c>
      <c r="AY685" s="265" t="s">
        <v>160</v>
      </c>
    </row>
    <row r="686" s="15" customFormat="1">
      <c r="A686" s="15"/>
      <c r="B686" s="266"/>
      <c r="C686" s="267"/>
      <c r="D686" s="246" t="s">
        <v>169</v>
      </c>
      <c r="E686" s="268" t="s">
        <v>1</v>
      </c>
      <c r="F686" s="269" t="s">
        <v>171</v>
      </c>
      <c r="G686" s="267"/>
      <c r="H686" s="270">
        <v>21.600000000000001</v>
      </c>
      <c r="I686" s="271"/>
      <c r="J686" s="267"/>
      <c r="K686" s="267"/>
      <c r="L686" s="272"/>
      <c r="M686" s="273"/>
      <c r="N686" s="274"/>
      <c r="O686" s="274"/>
      <c r="P686" s="274"/>
      <c r="Q686" s="274"/>
      <c r="R686" s="274"/>
      <c r="S686" s="274"/>
      <c r="T686" s="27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6" t="s">
        <v>169</v>
      </c>
      <c r="AU686" s="276" t="s">
        <v>93</v>
      </c>
      <c r="AV686" s="15" t="s">
        <v>167</v>
      </c>
      <c r="AW686" s="15" t="s">
        <v>38</v>
      </c>
      <c r="AX686" s="15" t="s">
        <v>91</v>
      </c>
      <c r="AY686" s="276" t="s">
        <v>160</v>
      </c>
    </row>
    <row r="687" s="2" customFormat="1">
      <c r="A687" s="40"/>
      <c r="B687" s="41"/>
      <c r="C687" s="231" t="s">
        <v>906</v>
      </c>
      <c r="D687" s="231" t="s">
        <v>162</v>
      </c>
      <c r="E687" s="232" t="s">
        <v>335</v>
      </c>
      <c r="F687" s="233" t="s">
        <v>336</v>
      </c>
      <c r="G687" s="234" t="s">
        <v>276</v>
      </c>
      <c r="H687" s="235">
        <v>194.40000000000001</v>
      </c>
      <c r="I687" s="236"/>
      <c r="J687" s="237">
        <f>ROUND(I687*H687,2)</f>
        <v>0</v>
      </c>
      <c r="K687" s="233" t="s">
        <v>166</v>
      </c>
      <c r="L687" s="46"/>
      <c r="M687" s="238" t="s">
        <v>1</v>
      </c>
      <c r="N687" s="239" t="s">
        <v>48</v>
      </c>
      <c r="O687" s="93"/>
      <c r="P687" s="240">
        <f>O687*H687</f>
        <v>0</v>
      </c>
      <c r="Q687" s="240">
        <v>0</v>
      </c>
      <c r="R687" s="240">
        <f>Q687*H687</f>
        <v>0</v>
      </c>
      <c r="S687" s="240">
        <v>0</v>
      </c>
      <c r="T687" s="241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42" t="s">
        <v>167</v>
      </c>
      <c r="AT687" s="242" t="s">
        <v>162</v>
      </c>
      <c r="AU687" s="242" t="s">
        <v>93</v>
      </c>
      <c r="AY687" s="18" t="s">
        <v>160</v>
      </c>
      <c r="BE687" s="243">
        <f>IF(N687="základní",J687,0)</f>
        <v>0</v>
      </c>
      <c r="BF687" s="243">
        <f>IF(N687="snížená",J687,0)</f>
        <v>0</v>
      </c>
      <c r="BG687" s="243">
        <f>IF(N687="zákl. přenesená",J687,0)</f>
        <v>0</v>
      </c>
      <c r="BH687" s="243">
        <f>IF(N687="sníž. přenesená",J687,0)</f>
        <v>0</v>
      </c>
      <c r="BI687" s="243">
        <f>IF(N687="nulová",J687,0)</f>
        <v>0</v>
      </c>
      <c r="BJ687" s="18" t="s">
        <v>91</v>
      </c>
      <c r="BK687" s="243">
        <f>ROUND(I687*H687,2)</f>
        <v>0</v>
      </c>
      <c r="BL687" s="18" t="s">
        <v>167</v>
      </c>
      <c r="BM687" s="242" t="s">
        <v>907</v>
      </c>
    </row>
    <row r="688" s="13" customFormat="1">
      <c r="A688" s="13"/>
      <c r="B688" s="244"/>
      <c r="C688" s="245"/>
      <c r="D688" s="246" t="s">
        <v>169</v>
      </c>
      <c r="E688" s="247" t="s">
        <v>1</v>
      </c>
      <c r="F688" s="248" t="s">
        <v>902</v>
      </c>
      <c r="G688" s="245"/>
      <c r="H688" s="247" t="s">
        <v>1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4" t="s">
        <v>169</v>
      </c>
      <c r="AU688" s="254" t="s">
        <v>93</v>
      </c>
      <c r="AV688" s="13" t="s">
        <v>91</v>
      </c>
      <c r="AW688" s="13" t="s">
        <v>38</v>
      </c>
      <c r="AX688" s="13" t="s">
        <v>83</v>
      </c>
      <c r="AY688" s="254" t="s">
        <v>160</v>
      </c>
    </row>
    <row r="689" s="14" customFormat="1">
      <c r="A689" s="14"/>
      <c r="B689" s="255"/>
      <c r="C689" s="256"/>
      <c r="D689" s="246" t="s">
        <v>169</v>
      </c>
      <c r="E689" s="257" t="s">
        <v>1</v>
      </c>
      <c r="F689" s="258" t="s">
        <v>905</v>
      </c>
      <c r="G689" s="256"/>
      <c r="H689" s="259">
        <v>21.600000000000001</v>
      </c>
      <c r="I689" s="260"/>
      <c r="J689" s="256"/>
      <c r="K689" s="256"/>
      <c r="L689" s="261"/>
      <c r="M689" s="262"/>
      <c r="N689" s="263"/>
      <c r="O689" s="263"/>
      <c r="P689" s="263"/>
      <c r="Q689" s="263"/>
      <c r="R689" s="263"/>
      <c r="S689" s="263"/>
      <c r="T689" s="26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5" t="s">
        <v>169</v>
      </c>
      <c r="AU689" s="265" t="s">
        <v>93</v>
      </c>
      <c r="AV689" s="14" t="s">
        <v>93</v>
      </c>
      <c r="AW689" s="14" t="s">
        <v>38</v>
      </c>
      <c r="AX689" s="14" t="s">
        <v>83</v>
      </c>
      <c r="AY689" s="265" t="s">
        <v>160</v>
      </c>
    </row>
    <row r="690" s="15" customFormat="1">
      <c r="A690" s="15"/>
      <c r="B690" s="266"/>
      <c r="C690" s="267"/>
      <c r="D690" s="246" t="s">
        <v>169</v>
      </c>
      <c r="E690" s="268" t="s">
        <v>1</v>
      </c>
      <c r="F690" s="269" t="s">
        <v>171</v>
      </c>
      <c r="G690" s="267"/>
      <c r="H690" s="270">
        <v>21.600000000000001</v>
      </c>
      <c r="I690" s="271"/>
      <c r="J690" s="267"/>
      <c r="K690" s="267"/>
      <c r="L690" s="272"/>
      <c r="M690" s="273"/>
      <c r="N690" s="274"/>
      <c r="O690" s="274"/>
      <c r="P690" s="274"/>
      <c r="Q690" s="274"/>
      <c r="R690" s="274"/>
      <c r="S690" s="274"/>
      <c r="T690" s="27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76" t="s">
        <v>169</v>
      </c>
      <c r="AU690" s="276" t="s">
        <v>93</v>
      </c>
      <c r="AV690" s="15" t="s">
        <v>167</v>
      </c>
      <c r="AW690" s="15" t="s">
        <v>38</v>
      </c>
      <c r="AX690" s="15" t="s">
        <v>91</v>
      </c>
      <c r="AY690" s="276" t="s">
        <v>160</v>
      </c>
    </row>
    <row r="691" s="14" customFormat="1">
      <c r="A691" s="14"/>
      <c r="B691" s="255"/>
      <c r="C691" s="256"/>
      <c r="D691" s="246" t="s">
        <v>169</v>
      </c>
      <c r="E691" s="256"/>
      <c r="F691" s="258" t="s">
        <v>908</v>
      </c>
      <c r="G691" s="256"/>
      <c r="H691" s="259">
        <v>194.40000000000001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5" t="s">
        <v>169</v>
      </c>
      <c r="AU691" s="265" t="s">
        <v>93</v>
      </c>
      <c r="AV691" s="14" t="s">
        <v>93</v>
      </c>
      <c r="AW691" s="14" t="s">
        <v>4</v>
      </c>
      <c r="AX691" s="14" t="s">
        <v>91</v>
      </c>
      <c r="AY691" s="265" t="s">
        <v>160</v>
      </c>
    </row>
    <row r="692" s="2" customFormat="1" ht="21.75" customHeight="1">
      <c r="A692" s="40"/>
      <c r="B692" s="41"/>
      <c r="C692" s="231" t="s">
        <v>909</v>
      </c>
      <c r="D692" s="231" t="s">
        <v>162</v>
      </c>
      <c r="E692" s="232" t="s">
        <v>910</v>
      </c>
      <c r="F692" s="233" t="s">
        <v>911</v>
      </c>
      <c r="G692" s="234" t="s">
        <v>276</v>
      </c>
      <c r="H692" s="235">
        <v>430.62900000000002</v>
      </c>
      <c r="I692" s="236"/>
      <c r="J692" s="237">
        <f>ROUND(I692*H692,2)</f>
        <v>0</v>
      </c>
      <c r="K692" s="233" t="s">
        <v>166</v>
      </c>
      <c r="L692" s="46"/>
      <c r="M692" s="238" t="s">
        <v>1</v>
      </c>
      <c r="N692" s="239" t="s">
        <v>48</v>
      </c>
      <c r="O692" s="93"/>
      <c r="P692" s="240">
        <f>O692*H692</f>
        <v>0</v>
      </c>
      <c r="Q692" s="240">
        <v>0</v>
      </c>
      <c r="R692" s="240">
        <f>Q692*H692</f>
        <v>0</v>
      </c>
      <c r="S692" s="240">
        <v>0</v>
      </c>
      <c r="T692" s="241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42" t="s">
        <v>167</v>
      </c>
      <c r="AT692" s="242" t="s">
        <v>162</v>
      </c>
      <c r="AU692" s="242" t="s">
        <v>93</v>
      </c>
      <c r="AY692" s="18" t="s">
        <v>160</v>
      </c>
      <c r="BE692" s="243">
        <f>IF(N692="základní",J692,0)</f>
        <v>0</v>
      </c>
      <c r="BF692" s="243">
        <f>IF(N692="snížená",J692,0)</f>
        <v>0</v>
      </c>
      <c r="BG692" s="243">
        <f>IF(N692="zákl. přenesená",J692,0)</f>
        <v>0</v>
      </c>
      <c r="BH692" s="243">
        <f>IF(N692="sníž. přenesená",J692,0)</f>
        <v>0</v>
      </c>
      <c r="BI692" s="243">
        <f>IF(N692="nulová",J692,0)</f>
        <v>0</v>
      </c>
      <c r="BJ692" s="18" t="s">
        <v>91</v>
      </c>
      <c r="BK692" s="243">
        <f>ROUND(I692*H692,2)</f>
        <v>0</v>
      </c>
      <c r="BL692" s="18" t="s">
        <v>167</v>
      </c>
      <c r="BM692" s="242" t="s">
        <v>912</v>
      </c>
    </row>
    <row r="693" s="13" customFormat="1">
      <c r="A693" s="13"/>
      <c r="B693" s="244"/>
      <c r="C693" s="245"/>
      <c r="D693" s="246" t="s">
        <v>169</v>
      </c>
      <c r="E693" s="247" t="s">
        <v>1</v>
      </c>
      <c r="F693" s="248" t="s">
        <v>391</v>
      </c>
      <c r="G693" s="245"/>
      <c r="H693" s="247" t="s">
        <v>1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4" t="s">
        <v>169</v>
      </c>
      <c r="AU693" s="254" t="s">
        <v>93</v>
      </c>
      <c r="AV693" s="13" t="s">
        <v>91</v>
      </c>
      <c r="AW693" s="13" t="s">
        <v>38</v>
      </c>
      <c r="AX693" s="13" t="s">
        <v>83</v>
      </c>
      <c r="AY693" s="254" t="s">
        <v>160</v>
      </c>
    </row>
    <row r="694" s="13" customFormat="1">
      <c r="A694" s="13"/>
      <c r="B694" s="244"/>
      <c r="C694" s="245"/>
      <c r="D694" s="246" t="s">
        <v>169</v>
      </c>
      <c r="E694" s="247" t="s">
        <v>1</v>
      </c>
      <c r="F694" s="248" t="s">
        <v>913</v>
      </c>
      <c r="G694" s="245"/>
      <c r="H694" s="247" t="s">
        <v>1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4" t="s">
        <v>169</v>
      </c>
      <c r="AU694" s="254" t="s">
        <v>93</v>
      </c>
      <c r="AV694" s="13" t="s">
        <v>91</v>
      </c>
      <c r="AW694" s="13" t="s">
        <v>38</v>
      </c>
      <c r="AX694" s="13" t="s">
        <v>83</v>
      </c>
      <c r="AY694" s="254" t="s">
        <v>160</v>
      </c>
    </row>
    <row r="695" s="14" customFormat="1">
      <c r="A695" s="14"/>
      <c r="B695" s="255"/>
      <c r="C695" s="256"/>
      <c r="D695" s="246" t="s">
        <v>169</v>
      </c>
      <c r="E695" s="257" t="s">
        <v>1</v>
      </c>
      <c r="F695" s="258" t="s">
        <v>914</v>
      </c>
      <c r="G695" s="256"/>
      <c r="H695" s="259">
        <v>197.15799999999999</v>
      </c>
      <c r="I695" s="260"/>
      <c r="J695" s="256"/>
      <c r="K695" s="256"/>
      <c r="L695" s="261"/>
      <c r="M695" s="262"/>
      <c r="N695" s="263"/>
      <c r="O695" s="263"/>
      <c r="P695" s="263"/>
      <c r="Q695" s="263"/>
      <c r="R695" s="263"/>
      <c r="S695" s="263"/>
      <c r="T695" s="26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5" t="s">
        <v>169</v>
      </c>
      <c r="AU695" s="265" t="s">
        <v>93</v>
      </c>
      <c r="AV695" s="14" t="s">
        <v>93</v>
      </c>
      <c r="AW695" s="14" t="s">
        <v>38</v>
      </c>
      <c r="AX695" s="14" t="s">
        <v>83</v>
      </c>
      <c r="AY695" s="265" t="s">
        <v>160</v>
      </c>
    </row>
    <row r="696" s="14" customFormat="1">
      <c r="A696" s="14"/>
      <c r="B696" s="255"/>
      <c r="C696" s="256"/>
      <c r="D696" s="246" t="s">
        <v>169</v>
      </c>
      <c r="E696" s="257" t="s">
        <v>1</v>
      </c>
      <c r="F696" s="258" t="s">
        <v>915</v>
      </c>
      <c r="G696" s="256"/>
      <c r="H696" s="259">
        <v>233.471</v>
      </c>
      <c r="I696" s="260"/>
      <c r="J696" s="256"/>
      <c r="K696" s="256"/>
      <c r="L696" s="261"/>
      <c r="M696" s="262"/>
      <c r="N696" s="263"/>
      <c r="O696" s="263"/>
      <c r="P696" s="263"/>
      <c r="Q696" s="263"/>
      <c r="R696" s="263"/>
      <c r="S696" s="263"/>
      <c r="T696" s="26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5" t="s">
        <v>169</v>
      </c>
      <c r="AU696" s="265" t="s">
        <v>93</v>
      </c>
      <c r="AV696" s="14" t="s">
        <v>93</v>
      </c>
      <c r="AW696" s="14" t="s">
        <v>38</v>
      </c>
      <c r="AX696" s="14" t="s">
        <v>83</v>
      </c>
      <c r="AY696" s="265" t="s">
        <v>160</v>
      </c>
    </row>
    <row r="697" s="15" customFormat="1">
      <c r="A697" s="15"/>
      <c r="B697" s="266"/>
      <c r="C697" s="267"/>
      <c r="D697" s="246" t="s">
        <v>169</v>
      </c>
      <c r="E697" s="268" t="s">
        <v>1</v>
      </c>
      <c r="F697" s="269" t="s">
        <v>171</v>
      </c>
      <c r="G697" s="267"/>
      <c r="H697" s="270">
        <v>430.62900000000002</v>
      </c>
      <c r="I697" s="271"/>
      <c r="J697" s="267"/>
      <c r="K697" s="267"/>
      <c r="L697" s="272"/>
      <c r="M697" s="273"/>
      <c r="N697" s="274"/>
      <c r="O697" s="274"/>
      <c r="P697" s="274"/>
      <c r="Q697" s="274"/>
      <c r="R697" s="274"/>
      <c r="S697" s="274"/>
      <c r="T697" s="27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6" t="s">
        <v>169</v>
      </c>
      <c r="AU697" s="276" t="s">
        <v>93</v>
      </c>
      <c r="AV697" s="15" t="s">
        <v>167</v>
      </c>
      <c r="AW697" s="15" t="s">
        <v>38</v>
      </c>
      <c r="AX697" s="15" t="s">
        <v>91</v>
      </c>
      <c r="AY697" s="276" t="s">
        <v>160</v>
      </c>
    </row>
    <row r="698" s="2" customFormat="1">
      <c r="A698" s="40"/>
      <c r="B698" s="41"/>
      <c r="C698" s="231" t="s">
        <v>916</v>
      </c>
      <c r="D698" s="231" t="s">
        <v>162</v>
      </c>
      <c r="E698" s="232" t="s">
        <v>917</v>
      </c>
      <c r="F698" s="233" t="s">
        <v>918</v>
      </c>
      <c r="G698" s="234" t="s">
        <v>276</v>
      </c>
      <c r="H698" s="235">
        <v>3875.6610000000001</v>
      </c>
      <c r="I698" s="236"/>
      <c r="J698" s="237">
        <f>ROUND(I698*H698,2)</f>
        <v>0</v>
      </c>
      <c r="K698" s="233" t="s">
        <v>166</v>
      </c>
      <c r="L698" s="46"/>
      <c r="M698" s="238" t="s">
        <v>1</v>
      </c>
      <c r="N698" s="239" t="s">
        <v>48</v>
      </c>
      <c r="O698" s="93"/>
      <c r="P698" s="240">
        <f>O698*H698</f>
        <v>0</v>
      </c>
      <c r="Q698" s="240">
        <v>0</v>
      </c>
      <c r="R698" s="240">
        <f>Q698*H698</f>
        <v>0</v>
      </c>
      <c r="S698" s="240">
        <v>0</v>
      </c>
      <c r="T698" s="241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42" t="s">
        <v>167</v>
      </c>
      <c r="AT698" s="242" t="s">
        <v>162</v>
      </c>
      <c r="AU698" s="242" t="s">
        <v>93</v>
      </c>
      <c r="AY698" s="18" t="s">
        <v>160</v>
      </c>
      <c r="BE698" s="243">
        <f>IF(N698="základní",J698,0)</f>
        <v>0</v>
      </c>
      <c r="BF698" s="243">
        <f>IF(N698="snížená",J698,0)</f>
        <v>0</v>
      </c>
      <c r="BG698" s="243">
        <f>IF(N698="zákl. přenesená",J698,0)</f>
        <v>0</v>
      </c>
      <c r="BH698" s="243">
        <f>IF(N698="sníž. přenesená",J698,0)</f>
        <v>0</v>
      </c>
      <c r="BI698" s="243">
        <f>IF(N698="nulová",J698,0)</f>
        <v>0</v>
      </c>
      <c r="BJ698" s="18" t="s">
        <v>91</v>
      </c>
      <c r="BK698" s="243">
        <f>ROUND(I698*H698,2)</f>
        <v>0</v>
      </c>
      <c r="BL698" s="18" t="s">
        <v>167</v>
      </c>
      <c r="BM698" s="242" t="s">
        <v>919</v>
      </c>
    </row>
    <row r="699" s="13" customFormat="1">
      <c r="A699" s="13"/>
      <c r="B699" s="244"/>
      <c r="C699" s="245"/>
      <c r="D699" s="246" t="s">
        <v>169</v>
      </c>
      <c r="E699" s="247" t="s">
        <v>1</v>
      </c>
      <c r="F699" s="248" t="s">
        <v>391</v>
      </c>
      <c r="G699" s="245"/>
      <c r="H699" s="247" t="s">
        <v>1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4" t="s">
        <v>169</v>
      </c>
      <c r="AU699" s="254" t="s">
        <v>93</v>
      </c>
      <c r="AV699" s="13" t="s">
        <v>91</v>
      </c>
      <c r="AW699" s="13" t="s">
        <v>38</v>
      </c>
      <c r="AX699" s="13" t="s">
        <v>83</v>
      </c>
      <c r="AY699" s="254" t="s">
        <v>160</v>
      </c>
    </row>
    <row r="700" s="13" customFormat="1">
      <c r="A700" s="13"/>
      <c r="B700" s="244"/>
      <c r="C700" s="245"/>
      <c r="D700" s="246" t="s">
        <v>169</v>
      </c>
      <c r="E700" s="247" t="s">
        <v>1</v>
      </c>
      <c r="F700" s="248" t="s">
        <v>913</v>
      </c>
      <c r="G700" s="245"/>
      <c r="H700" s="247" t="s">
        <v>1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4" t="s">
        <v>169</v>
      </c>
      <c r="AU700" s="254" t="s">
        <v>93</v>
      </c>
      <c r="AV700" s="13" t="s">
        <v>91</v>
      </c>
      <c r="AW700" s="13" t="s">
        <v>38</v>
      </c>
      <c r="AX700" s="13" t="s">
        <v>83</v>
      </c>
      <c r="AY700" s="254" t="s">
        <v>160</v>
      </c>
    </row>
    <row r="701" s="14" customFormat="1">
      <c r="A701" s="14"/>
      <c r="B701" s="255"/>
      <c r="C701" s="256"/>
      <c r="D701" s="246" t="s">
        <v>169</v>
      </c>
      <c r="E701" s="257" t="s">
        <v>1</v>
      </c>
      <c r="F701" s="258" t="s">
        <v>914</v>
      </c>
      <c r="G701" s="256"/>
      <c r="H701" s="259">
        <v>197.15799999999999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5" t="s">
        <v>169</v>
      </c>
      <c r="AU701" s="265" t="s">
        <v>93</v>
      </c>
      <c r="AV701" s="14" t="s">
        <v>93</v>
      </c>
      <c r="AW701" s="14" t="s">
        <v>38</v>
      </c>
      <c r="AX701" s="14" t="s">
        <v>83</v>
      </c>
      <c r="AY701" s="265" t="s">
        <v>160</v>
      </c>
    </row>
    <row r="702" s="14" customFormat="1">
      <c r="A702" s="14"/>
      <c r="B702" s="255"/>
      <c r="C702" s="256"/>
      <c r="D702" s="246" t="s">
        <v>169</v>
      </c>
      <c r="E702" s="257" t="s">
        <v>1</v>
      </c>
      <c r="F702" s="258" t="s">
        <v>915</v>
      </c>
      <c r="G702" s="256"/>
      <c r="H702" s="259">
        <v>233.471</v>
      </c>
      <c r="I702" s="260"/>
      <c r="J702" s="256"/>
      <c r="K702" s="256"/>
      <c r="L702" s="261"/>
      <c r="M702" s="262"/>
      <c r="N702" s="263"/>
      <c r="O702" s="263"/>
      <c r="P702" s="263"/>
      <c r="Q702" s="263"/>
      <c r="R702" s="263"/>
      <c r="S702" s="263"/>
      <c r="T702" s="26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5" t="s">
        <v>169</v>
      </c>
      <c r="AU702" s="265" t="s">
        <v>93</v>
      </c>
      <c r="AV702" s="14" t="s">
        <v>93</v>
      </c>
      <c r="AW702" s="14" t="s">
        <v>38</v>
      </c>
      <c r="AX702" s="14" t="s">
        <v>83</v>
      </c>
      <c r="AY702" s="265" t="s">
        <v>160</v>
      </c>
    </row>
    <row r="703" s="15" customFormat="1">
      <c r="A703" s="15"/>
      <c r="B703" s="266"/>
      <c r="C703" s="267"/>
      <c r="D703" s="246" t="s">
        <v>169</v>
      </c>
      <c r="E703" s="268" t="s">
        <v>1</v>
      </c>
      <c r="F703" s="269" t="s">
        <v>171</v>
      </c>
      <c r="G703" s="267"/>
      <c r="H703" s="270">
        <v>430.62900000000002</v>
      </c>
      <c r="I703" s="271"/>
      <c r="J703" s="267"/>
      <c r="K703" s="267"/>
      <c r="L703" s="272"/>
      <c r="M703" s="273"/>
      <c r="N703" s="274"/>
      <c r="O703" s="274"/>
      <c r="P703" s="274"/>
      <c r="Q703" s="274"/>
      <c r="R703" s="274"/>
      <c r="S703" s="274"/>
      <c r="T703" s="27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76" t="s">
        <v>169</v>
      </c>
      <c r="AU703" s="276" t="s">
        <v>93</v>
      </c>
      <c r="AV703" s="15" t="s">
        <v>167</v>
      </c>
      <c r="AW703" s="15" t="s">
        <v>38</v>
      </c>
      <c r="AX703" s="15" t="s">
        <v>91</v>
      </c>
      <c r="AY703" s="276" t="s">
        <v>160</v>
      </c>
    </row>
    <row r="704" s="14" customFormat="1">
      <c r="A704" s="14"/>
      <c r="B704" s="255"/>
      <c r="C704" s="256"/>
      <c r="D704" s="246" t="s">
        <v>169</v>
      </c>
      <c r="E704" s="256"/>
      <c r="F704" s="258" t="s">
        <v>920</v>
      </c>
      <c r="G704" s="256"/>
      <c r="H704" s="259">
        <v>3875.6610000000001</v>
      </c>
      <c r="I704" s="260"/>
      <c r="J704" s="256"/>
      <c r="K704" s="256"/>
      <c r="L704" s="261"/>
      <c r="M704" s="262"/>
      <c r="N704" s="263"/>
      <c r="O704" s="263"/>
      <c r="P704" s="263"/>
      <c r="Q704" s="263"/>
      <c r="R704" s="263"/>
      <c r="S704" s="263"/>
      <c r="T704" s="26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5" t="s">
        <v>169</v>
      </c>
      <c r="AU704" s="265" t="s">
        <v>93</v>
      </c>
      <c r="AV704" s="14" t="s">
        <v>93</v>
      </c>
      <c r="AW704" s="14" t="s">
        <v>4</v>
      </c>
      <c r="AX704" s="14" t="s">
        <v>91</v>
      </c>
      <c r="AY704" s="265" t="s">
        <v>160</v>
      </c>
    </row>
    <row r="705" s="12" customFormat="1" ht="22.8" customHeight="1">
      <c r="A705" s="12"/>
      <c r="B705" s="215"/>
      <c r="C705" s="216"/>
      <c r="D705" s="217" t="s">
        <v>82</v>
      </c>
      <c r="E705" s="229" t="s">
        <v>339</v>
      </c>
      <c r="F705" s="229" t="s">
        <v>340</v>
      </c>
      <c r="G705" s="216"/>
      <c r="H705" s="216"/>
      <c r="I705" s="219"/>
      <c r="J705" s="230">
        <f>BK705</f>
        <v>0</v>
      </c>
      <c r="K705" s="216"/>
      <c r="L705" s="221"/>
      <c r="M705" s="222"/>
      <c r="N705" s="223"/>
      <c r="O705" s="223"/>
      <c r="P705" s="224">
        <f>P706</f>
        <v>0</v>
      </c>
      <c r="Q705" s="223"/>
      <c r="R705" s="224">
        <f>R706</f>
        <v>0</v>
      </c>
      <c r="S705" s="223"/>
      <c r="T705" s="225">
        <f>T706</f>
        <v>0</v>
      </c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R705" s="226" t="s">
        <v>91</v>
      </c>
      <c r="AT705" s="227" t="s">
        <v>82</v>
      </c>
      <c r="AU705" s="227" t="s">
        <v>91</v>
      </c>
      <c r="AY705" s="226" t="s">
        <v>160</v>
      </c>
      <c r="BK705" s="228">
        <f>BK706</f>
        <v>0</v>
      </c>
    </row>
    <row r="706" s="2" customFormat="1">
      <c r="A706" s="40"/>
      <c r="B706" s="41"/>
      <c r="C706" s="231" t="s">
        <v>921</v>
      </c>
      <c r="D706" s="231" t="s">
        <v>162</v>
      </c>
      <c r="E706" s="232" t="s">
        <v>922</v>
      </c>
      <c r="F706" s="233" t="s">
        <v>923</v>
      </c>
      <c r="G706" s="234" t="s">
        <v>276</v>
      </c>
      <c r="H706" s="235">
        <v>51.594000000000001</v>
      </c>
      <c r="I706" s="236"/>
      <c r="J706" s="237">
        <f>ROUND(I706*H706,2)</f>
        <v>0</v>
      </c>
      <c r="K706" s="233" t="s">
        <v>166</v>
      </c>
      <c r="L706" s="46"/>
      <c r="M706" s="238" t="s">
        <v>1</v>
      </c>
      <c r="N706" s="239" t="s">
        <v>48</v>
      </c>
      <c r="O706" s="93"/>
      <c r="P706" s="240">
        <f>O706*H706</f>
        <v>0</v>
      </c>
      <c r="Q706" s="240">
        <v>0</v>
      </c>
      <c r="R706" s="240">
        <f>Q706*H706</f>
        <v>0</v>
      </c>
      <c r="S706" s="240">
        <v>0</v>
      </c>
      <c r="T706" s="241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42" t="s">
        <v>167</v>
      </c>
      <c r="AT706" s="242" t="s">
        <v>162</v>
      </c>
      <c r="AU706" s="242" t="s">
        <v>93</v>
      </c>
      <c r="AY706" s="18" t="s">
        <v>160</v>
      </c>
      <c r="BE706" s="243">
        <f>IF(N706="základní",J706,0)</f>
        <v>0</v>
      </c>
      <c r="BF706" s="243">
        <f>IF(N706="snížená",J706,0)</f>
        <v>0</v>
      </c>
      <c r="BG706" s="243">
        <f>IF(N706="zákl. přenesená",J706,0)</f>
        <v>0</v>
      </c>
      <c r="BH706" s="243">
        <f>IF(N706="sníž. přenesená",J706,0)</f>
        <v>0</v>
      </c>
      <c r="BI706" s="243">
        <f>IF(N706="nulová",J706,0)</f>
        <v>0</v>
      </c>
      <c r="BJ706" s="18" t="s">
        <v>91</v>
      </c>
      <c r="BK706" s="243">
        <f>ROUND(I706*H706,2)</f>
        <v>0</v>
      </c>
      <c r="BL706" s="18" t="s">
        <v>167</v>
      </c>
      <c r="BM706" s="242" t="s">
        <v>924</v>
      </c>
    </row>
    <row r="707" s="12" customFormat="1" ht="25.92" customHeight="1">
      <c r="A707" s="12"/>
      <c r="B707" s="215"/>
      <c r="C707" s="216"/>
      <c r="D707" s="217" t="s">
        <v>82</v>
      </c>
      <c r="E707" s="218" t="s">
        <v>357</v>
      </c>
      <c r="F707" s="218" t="s">
        <v>925</v>
      </c>
      <c r="G707" s="216"/>
      <c r="H707" s="216"/>
      <c r="I707" s="219"/>
      <c r="J707" s="220">
        <f>BK707</f>
        <v>0</v>
      </c>
      <c r="K707" s="216"/>
      <c r="L707" s="221"/>
      <c r="M707" s="222"/>
      <c r="N707" s="223"/>
      <c r="O707" s="223"/>
      <c r="P707" s="224">
        <f>P708</f>
        <v>0</v>
      </c>
      <c r="Q707" s="223"/>
      <c r="R707" s="224">
        <f>R708</f>
        <v>3.3124638400000004</v>
      </c>
      <c r="S707" s="223"/>
      <c r="T707" s="225">
        <f>T708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26" t="s">
        <v>101</v>
      </c>
      <c r="AT707" s="227" t="s">
        <v>82</v>
      </c>
      <c r="AU707" s="227" t="s">
        <v>83</v>
      </c>
      <c r="AY707" s="226" t="s">
        <v>160</v>
      </c>
      <c r="BK707" s="228">
        <f>BK708</f>
        <v>0</v>
      </c>
    </row>
    <row r="708" s="12" customFormat="1" ht="22.8" customHeight="1">
      <c r="A708" s="12"/>
      <c r="B708" s="215"/>
      <c r="C708" s="216"/>
      <c r="D708" s="217" t="s">
        <v>82</v>
      </c>
      <c r="E708" s="229" t="s">
        <v>926</v>
      </c>
      <c r="F708" s="229" t="s">
        <v>927</v>
      </c>
      <c r="G708" s="216"/>
      <c r="H708" s="216"/>
      <c r="I708" s="219"/>
      <c r="J708" s="230">
        <f>BK708</f>
        <v>0</v>
      </c>
      <c r="K708" s="216"/>
      <c r="L708" s="221"/>
      <c r="M708" s="222"/>
      <c r="N708" s="223"/>
      <c r="O708" s="223"/>
      <c r="P708" s="224">
        <f>SUM(P709:P853)</f>
        <v>0</v>
      </c>
      <c r="Q708" s="223"/>
      <c r="R708" s="224">
        <f>SUM(R709:R853)</f>
        <v>3.3124638400000004</v>
      </c>
      <c r="S708" s="223"/>
      <c r="T708" s="225">
        <f>SUM(T709:T853)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26" t="s">
        <v>101</v>
      </c>
      <c r="AT708" s="227" t="s">
        <v>82</v>
      </c>
      <c r="AU708" s="227" t="s">
        <v>91</v>
      </c>
      <c r="AY708" s="226" t="s">
        <v>160</v>
      </c>
      <c r="BK708" s="228">
        <f>SUM(BK709:BK853)</f>
        <v>0</v>
      </c>
    </row>
    <row r="709" s="2" customFormat="1" ht="21.75" customHeight="1">
      <c r="A709" s="40"/>
      <c r="B709" s="41"/>
      <c r="C709" s="231" t="s">
        <v>928</v>
      </c>
      <c r="D709" s="231" t="s">
        <v>162</v>
      </c>
      <c r="E709" s="232" t="s">
        <v>929</v>
      </c>
      <c r="F709" s="233" t="s">
        <v>930</v>
      </c>
      <c r="G709" s="234" t="s">
        <v>177</v>
      </c>
      <c r="H709" s="235">
        <v>94</v>
      </c>
      <c r="I709" s="236"/>
      <c r="J709" s="237">
        <f>ROUND(I709*H709,2)</f>
        <v>0</v>
      </c>
      <c r="K709" s="233" t="s">
        <v>166</v>
      </c>
      <c r="L709" s="46"/>
      <c r="M709" s="238" t="s">
        <v>1</v>
      </c>
      <c r="N709" s="239" t="s">
        <v>48</v>
      </c>
      <c r="O709" s="93"/>
      <c r="P709" s="240">
        <f>O709*H709</f>
        <v>0</v>
      </c>
      <c r="Q709" s="240">
        <v>0.0050800000000000003</v>
      </c>
      <c r="R709" s="240">
        <f>Q709*H709</f>
        <v>0.47752000000000006</v>
      </c>
      <c r="S709" s="240">
        <v>0</v>
      </c>
      <c r="T709" s="241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42" t="s">
        <v>760</v>
      </c>
      <c r="AT709" s="242" t="s">
        <v>162</v>
      </c>
      <c r="AU709" s="242" t="s">
        <v>93</v>
      </c>
      <c r="AY709" s="18" t="s">
        <v>160</v>
      </c>
      <c r="BE709" s="243">
        <f>IF(N709="základní",J709,0)</f>
        <v>0</v>
      </c>
      <c r="BF709" s="243">
        <f>IF(N709="snížená",J709,0)</f>
        <v>0</v>
      </c>
      <c r="BG709" s="243">
        <f>IF(N709="zákl. přenesená",J709,0)</f>
        <v>0</v>
      </c>
      <c r="BH709" s="243">
        <f>IF(N709="sníž. přenesená",J709,0)</f>
        <v>0</v>
      </c>
      <c r="BI709" s="243">
        <f>IF(N709="nulová",J709,0)</f>
        <v>0</v>
      </c>
      <c r="BJ709" s="18" t="s">
        <v>91</v>
      </c>
      <c r="BK709" s="243">
        <f>ROUND(I709*H709,2)</f>
        <v>0</v>
      </c>
      <c r="BL709" s="18" t="s">
        <v>760</v>
      </c>
      <c r="BM709" s="242" t="s">
        <v>931</v>
      </c>
    </row>
    <row r="710" s="13" customFormat="1">
      <c r="A710" s="13"/>
      <c r="B710" s="244"/>
      <c r="C710" s="245"/>
      <c r="D710" s="246" t="s">
        <v>169</v>
      </c>
      <c r="E710" s="247" t="s">
        <v>1</v>
      </c>
      <c r="F710" s="248" t="s">
        <v>391</v>
      </c>
      <c r="G710" s="245"/>
      <c r="H710" s="247" t="s">
        <v>1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4" t="s">
        <v>169</v>
      </c>
      <c r="AU710" s="254" t="s">
        <v>93</v>
      </c>
      <c r="AV710" s="13" t="s">
        <v>91</v>
      </c>
      <c r="AW710" s="13" t="s">
        <v>38</v>
      </c>
      <c r="AX710" s="13" t="s">
        <v>83</v>
      </c>
      <c r="AY710" s="254" t="s">
        <v>160</v>
      </c>
    </row>
    <row r="711" s="14" customFormat="1">
      <c r="A711" s="14"/>
      <c r="B711" s="255"/>
      <c r="C711" s="256"/>
      <c r="D711" s="246" t="s">
        <v>169</v>
      </c>
      <c r="E711" s="257" t="s">
        <v>1</v>
      </c>
      <c r="F711" s="258" t="s">
        <v>932</v>
      </c>
      <c r="G711" s="256"/>
      <c r="H711" s="259">
        <v>94</v>
      </c>
      <c r="I711" s="260"/>
      <c r="J711" s="256"/>
      <c r="K711" s="256"/>
      <c r="L711" s="261"/>
      <c r="M711" s="262"/>
      <c r="N711" s="263"/>
      <c r="O711" s="263"/>
      <c r="P711" s="263"/>
      <c r="Q711" s="263"/>
      <c r="R711" s="263"/>
      <c r="S711" s="263"/>
      <c r="T711" s="26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5" t="s">
        <v>169</v>
      </c>
      <c r="AU711" s="265" t="s">
        <v>93</v>
      </c>
      <c r="AV711" s="14" t="s">
        <v>93</v>
      </c>
      <c r="AW711" s="14" t="s">
        <v>38</v>
      </c>
      <c r="AX711" s="14" t="s">
        <v>83</v>
      </c>
      <c r="AY711" s="265" t="s">
        <v>160</v>
      </c>
    </row>
    <row r="712" s="15" customFormat="1">
      <c r="A712" s="15"/>
      <c r="B712" s="266"/>
      <c r="C712" s="267"/>
      <c r="D712" s="246" t="s">
        <v>169</v>
      </c>
      <c r="E712" s="268" t="s">
        <v>1</v>
      </c>
      <c r="F712" s="269" t="s">
        <v>171</v>
      </c>
      <c r="G712" s="267"/>
      <c r="H712" s="270">
        <v>94</v>
      </c>
      <c r="I712" s="271"/>
      <c r="J712" s="267"/>
      <c r="K712" s="267"/>
      <c r="L712" s="272"/>
      <c r="M712" s="273"/>
      <c r="N712" s="274"/>
      <c r="O712" s="274"/>
      <c r="P712" s="274"/>
      <c r="Q712" s="274"/>
      <c r="R712" s="274"/>
      <c r="S712" s="274"/>
      <c r="T712" s="27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6" t="s">
        <v>169</v>
      </c>
      <c r="AU712" s="276" t="s">
        <v>93</v>
      </c>
      <c r="AV712" s="15" t="s">
        <v>167</v>
      </c>
      <c r="AW712" s="15" t="s">
        <v>38</v>
      </c>
      <c r="AX712" s="15" t="s">
        <v>91</v>
      </c>
      <c r="AY712" s="276" t="s">
        <v>160</v>
      </c>
    </row>
    <row r="713" s="2" customFormat="1" ht="21.75" customHeight="1">
      <c r="A713" s="40"/>
      <c r="B713" s="41"/>
      <c r="C713" s="231" t="s">
        <v>933</v>
      </c>
      <c r="D713" s="231" t="s">
        <v>162</v>
      </c>
      <c r="E713" s="232" t="s">
        <v>934</v>
      </c>
      <c r="F713" s="233" t="s">
        <v>935</v>
      </c>
      <c r="G713" s="234" t="s">
        <v>177</v>
      </c>
      <c r="H713" s="235">
        <v>13.470000000000001</v>
      </c>
      <c r="I713" s="236"/>
      <c r="J713" s="237">
        <f>ROUND(I713*H713,2)</f>
        <v>0</v>
      </c>
      <c r="K713" s="233" t="s">
        <v>166</v>
      </c>
      <c r="L713" s="46"/>
      <c r="M713" s="238" t="s">
        <v>1</v>
      </c>
      <c r="N713" s="239" t="s">
        <v>48</v>
      </c>
      <c r="O713" s="93"/>
      <c r="P713" s="240">
        <f>O713*H713</f>
        <v>0</v>
      </c>
      <c r="Q713" s="240">
        <v>0.00036000000000000002</v>
      </c>
      <c r="R713" s="240">
        <f>Q713*H713</f>
        <v>0.0048492000000000006</v>
      </c>
      <c r="S713" s="240">
        <v>0</v>
      </c>
      <c r="T713" s="241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42" t="s">
        <v>167</v>
      </c>
      <c r="AT713" s="242" t="s">
        <v>162</v>
      </c>
      <c r="AU713" s="242" t="s">
        <v>93</v>
      </c>
      <c r="AY713" s="18" t="s">
        <v>160</v>
      </c>
      <c r="BE713" s="243">
        <f>IF(N713="základní",J713,0)</f>
        <v>0</v>
      </c>
      <c r="BF713" s="243">
        <f>IF(N713="snížená",J713,0)</f>
        <v>0</v>
      </c>
      <c r="BG713" s="243">
        <f>IF(N713="zákl. přenesená",J713,0)</f>
        <v>0</v>
      </c>
      <c r="BH713" s="243">
        <f>IF(N713="sníž. přenesená",J713,0)</f>
        <v>0</v>
      </c>
      <c r="BI713" s="243">
        <f>IF(N713="nulová",J713,0)</f>
        <v>0</v>
      </c>
      <c r="BJ713" s="18" t="s">
        <v>91</v>
      </c>
      <c r="BK713" s="243">
        <f>ROUND(I713*H713,2)</f>
        <v>0</v>
      </c>
      <c r="BL713" s="18" t="s">
        <v>167</v>
      </c>
      <c r="BM713" s="242" t="s">
        <v>936</v>
      </c>
    </row>
    <row r="714" s="13" customFormat="1">
      <c r="A714" s="13"/>
      <c r="B714" s="244"/>
      <c r="C714" s="245"/>
      <c r="D714" s="246" t="s">
        <v>169</v>
      </c>
      <c r="E714" s="247" t="s">
        <v>1</v>
      </c>
      <c r="F714" s="248" t="s">
        <v>391</v>
      </c>
      <c r="G714" s="245"/>
      <c r="H714" s="247" t="s">
        <v>1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4" t="s">
        <v>169</v>
      </c>
      <c r="AU714" s="254" t="s">
        <v>93</v>
      </c>
      <c r="AV714" s="13" t="s">
        <v>91</v>
      </c>
      <c r="AW714" s="13" t="s">
        <v>38</v>
      </c>
      <c r="AX714" s="13" t="s">
        <v>83</v>
      </c>
      <c r="AY714" s="254" t="s">
        <v>160</v>
      </c>
    </row>
    <row r="715" s="13" customFormat="1">
      <c r="A715" s="13"/>
      <c r="B715" s="244"/>
      <c r="C715" s="245"/>
      <c r="D715" s="246" t="s">
        <v>169</v>
      </c>
      <c r="E715" s="247" t="s">
        <v>1</v>
      </c>
      <c r="F715" s="248" t="s">
        <v>937</v>
      </c>
      <c r="G715" s="245"/>
      <c r="H715" s="247" t="s">
        <v>1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4" t="s">
        <v>169</v>
      </c>
      <c r="AU715" s="254" t="s">
        <v>93</v>
      </c>
      <c r="AV715" s="13" t="s">
        <v>91</v>
      </c>
      <c r="AW715" s="13" t="s">
        <v>38</v>
      </c>
      <c r="AX715" s="13" t="s">
        <v>83</v>
      </c>
      <c r="AY715" s="254" t="s">
        <v>160</v>
      </c>
    </row>
    <row r="716" s="13" customFormat="1">
      <c r="A716" s="13"/>
      <c r="B716" s="244"/>
      <c r="C716" s="245"/>
      <c r="D716" s="246" t="s">
        <v>169</v>
      </c>
      <c r="E716" s="247" t="s">
        <v>1</v>
      </c>
      <c r="F716" s="248" t="s">
        <v>938</v>
      </c>
      <c r="G716" s="245"/>
      <c r="H716" s="247" t="s">
        <v>1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4" t="s">
        <v>169</v>
      </c>
      <c r="AU716" s="254" t="s">
        <v>93</v>
      </c>
      <c r="AV716" s="13" t="s">
        <v>91</v>
      </c>
      <c r="AW716" s="13" t="s">
        <v>38</v>
      </c>
      <c r="AX716" s="13" t="s">
        <v>83</v>
      </c>
      <c r="AY716" s="254" t="s">
        <v>160</v>
      </c>
    </row>
    <row r="717" s="14" customFormat="1">
      <c r="A717" s="14"/>
      <c r="B717" s="255"/>
      <c r="C717" s="256"/>
      <c r="D717" s="246" t="s">
        <v>169</v>
      </c>
      <c r="E717" s="257" t="s">
        <v>1</v>
      </c>
      <c r="F717" s="258" t="s">
        <v>939</v>
      </c>
      <c r="G717" s="256"/>
      <c r="H717" s="259">
        <v>9.3300000000000001</v>
      </c>
      <c r="I717" s="260"/>
      <c r="J717" s="256"/>
      <c r="K717" s="256"/>
      <c r="L717" s="261"/>
      <c r="M717" s="262"/>
      <c r="N717" s="263"/>
      <c r="O717" s="263"/>
      <c r="P717" s="263"/>
      <c r="Q717" s="263"/>
      <c r="R717" s="263"/>
      <c r="S717" s="263"/>
      <c r="T717" s="26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5" t="s">
        <v>169</v>
      </c>
      <c r="AU717" s="265" t="s">
        <v>93</v>
      </c>
      <c r="AV717" s="14" t="s">
        <v>93</v>
      </c>
      <c r="AW717" s="14" t="s">
        <v>38</v>
      </c>
      <c r="AX717" s="14" t="s">
        <v>83</v>
      </c>
      <c r="AY717" s="265" t="s">
        <v>160</v>
      </c>
    </row>
    <row r="718" s="13" customFormat="1">
      <c r="A718" s="13"/>
      <c r="B718" s="244"/>
      <c r="C718" s="245"/>
      <c r="D718" s="246" t="s">
        <v>169</v>
      </c>
      <c r="E718" s="247" t="s">
        <v>1</v>
      </c>
      <c r="F718" s="248" t="s">
        <v>940</v>
      </c>
      <c r="G718" s="245"/>
      <c r="H718" s="247" t="s">
        <v>1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4" t="s">
        <v>169</v>
      </c>
      <c r="AU718" s="254" t="s">
        <v>93</v>
      </c>
      <c r="AV718" s="13" t="s">
        <v>91</v>
      </c>
      <c r="AW718" s="13" t="s">
        <v>38</v>
      </c>
      <c r="AX718" s="13" t="s">
        <v>83</v>
      </c>
      <c r="AY718" s="254" t="s">
        <v>160</v>
      </c>
    </row>
    <row r="719" s="14" customFormat="1">
      <c r="A719" s="14"/>
      <c r="B719" s="255"/>
      <c r="C719" s="256"/>
      <c r="D719" s="246" t="s">
        <v>169</v>
      </c>
      <c r="E719" s="257" t="s">
        <v>1</v>
      </c>
      <c r="F719" s="258" t="s">
        <v>941</v>
      </c>
      <c r="G719" s="256"/>
      <c r="H719" s="259">
        <v>4.1399999999999997</v>
      </c>
      <c r="I719" s="260"/>
      <c r="J719" s="256"/>
      <c r="K719" s="256"/>
      <c r="L719" s="261"/>
      <c r="M719" s="262"/>
      <c r="N719" s="263"/>
      <c r="O719" s="263"/>
      <c r="P719" s="263"/>
      <c r="Q719" s="263"/>
      <c r="R719" s="263"/>
      <c r="S719" s="263"/>
      <c r="T719" s="26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5" t="s">
        <v>169</v>
      </c>
      <c r="AU719" s="265" t="s">
        <v>93</v>
      </c>
      <c r="AV719" s="14" t="s">
        <v>93</v>
      </c>
      <c r="AW719" s="14" t="s">
        <v>38</v>
      </c>
      <c r="AX719" s="14" t="s">
        <v>83</v>
      </c>
      <c r="AY719" s="265" t="s">
        <v>160</v>
      </c>
    </row>
    <row r="720" s="15" customFormat="1">
      <c r="A720" s="15"/>
      <c r="B720" s="266"/>
      <c r="C720" s="267"/>
      <c r="D720" s="246" t="s">
        <v>169</v>
      </c>
      <c r="E720" s="268" t="s">
        <v>1</v>
      </c>
      <c r="F720" s="269" t="s">
        <v>171</v>
      </c>
      <c r="G720" s="267"/>
      <c r="H720" s="270">
        <v>13.470000000000001</v>
      </c>
      <c r="I720" s="271"/>
      <c r="J720" s="267"/>
      <c r="K720" s="267"/>
      <c r="L720" s="272"/>
      <c r="M720" s="273"/>
      <c r="N720" s="274"/>
      <c r="O720" s="274"/>
      <c r="P720" s="274"/>
      <c r="Q720" s="274"/>
      <c r="R720" s="274"/>
      <c r="S720" s="274"/>
      <c r="T720" s="27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76" t="s">
        <v>169</v>
      </c>
      <c r="AU720" s="276" t="s">
        <v>93</v>
      </c>
      <c r="AV720" s="15" t="s">
        <v>167</v>
      </c>
      <c r="AW720" s="15" t="s">
        <v>38</v>
      </c>
      <c r="AX720" s="15" t="s">
        <v>91</v>
      </c>
      <c r="AY720" s="276" t="s">
        <v>160</v>
      </c>
    </row>
    <row r="721" s="2" customFormat="1">
      <c r="A721" s="40"/>
      <c r="B721" s="41"/>
      <c r="C721" s="288" t="s">
        <v>942</v>
      </c>
      <c r="D721" s="288" t="s">
        <v>357</v>
      </c>
      <c r="E721" s="289" t="s">
        <v>943</v>
      </c>
      <c r="F721" s="290" t="s">
        <v>944</v>
      </c>
      <c r="G721" s="291" t="s">
        <v>177</v>
      </c>
      <c r="H721" s="292">
        <v>13.470000000000001</v>
      </c>
      <c r="I721" s="293"/>
      <c r="J721" s="294">
        <f>ROUND(I721*H721,2)</f>
        <v>0</v>
      </c>
      <c r="K721" s="290" t="s">
        <v>166</v>
      </c>
      <c r="L721" s="295"/>
      <c r="M721" s="296" t="s">
        <v>1</v>
      </c>
      <c r="N721" s="297" t="s">
        <v>48</v>
      </c>
      <c r="O721" s="93"/>
      <c r="P721" s="240">
        <f>O721*H721</f>
        <v>0</v>
      </c>
      <c r="Q721" s="240">
        <v>0.025729999999999999</v>
      </c>
      <c r="R721" s="240">
        <f>Q721*H721</f>
        <v>0.34658310000000003</v>
      </c>
      <c r="S721" s="240">
        <v>0</v>
      </c>
      <c r="T721" s="241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42" t="s">
        <v>945</v>
      </c>
      <c r="AT721" s="242" t="s">
        <v>357</v>
      </c>
      <c r="AU721" s="242" t="s">
        <v>93</v>
      </c>
      <c r="AY721" s="18" t="s">
        <v>160</v>
      </c>
      <c r="BE721" s="243">
        <f>IF(N721="základní",J721,0)</f>
        <v>0</v>
      </c>
      <c r="BF721" s="243">
        <f>IF(N721="snížená",J721,0)</f>
        <v>0</v>
      </c>
      <c r="BG721" s="243">
        <f>IF(N721="zákl. přenesená",J721,0)</f>
        <v>0</v>
      </c>
      <c r="BH721" s="243">
        <f>IF(N721="sníž. přenesená",J721,0)</f>
        <v>0</v>
      </c>
      <c r="BI721" s="243">
        <f>IF(N721="nulová",J721,0)</f>
        <v>0</v>
      </c>
      <c r="BJ721" s="18" t="s">
        <v>91</v>
      </c>
      <c r="BK721" s="243">
        <f>ROUND(I721*H721,2)</f>
        <v>0</v>
      </c>
      <c r="BL721" s="18" t="s">
        <v>945</v>
      </c>
      <c r="BM721" s="242" t="s">
        <v>946</v>
      </c>
    </row>
    <row r="722" s="2" customFormat="1">
      <c r="A722" s="40"/>
      <c r="B722" s="41"/>
      <c r="C722" s="231" t="s">
        <v>947</v>
      </c>
      <c r="D722" s="231" t="s">
        <v>162</v>
      </c>
      <c r="E722" s="232" t="s">
        <v>948</v>
      </c>
      <c r="F722" s="233" t="s">
        <v>949</v>
      </c>
      <c r="G722" s="234" t="s">
        <v>165</v>
      </c>
      <c r="H722" s="235">
        <v>4</v>
      </c>
      <c r="I722" s="236"/>
      <c r="J722" s="237">
        <f>ROUND(I722*H722,2)</f>
        <v>0</v>
      </c>
      <c r="K722" s="233" t="s">
        <v>1</v>
      </c>
      <c r="L722" s="46"/>
      <c r="M722" s="238" t="s">
        <v>1</v>
      </c>
      <c r="N722" s="239" t="s">
        <v>48</v>
      </c>
      <c r="O722" s="93"/>
      <c r="P722" s="240">
        <f>O722*H722</f>
        <v>0</v>
      </c>
      <c r="Q722" s="240">
        <v>0.00031</v>
      </c>
      <c r="R722" s="240">
        <f>Q722*H722</f>
        <v>0.00124</v>
      </c>
      <c r="S722" s="240">
        <v>0</v>
      </c>
      <c r="T722" s="241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42" t="s">
        <v>760</v>
      </c>
      <c r="AT722" s="242" t="s">
        <v>162</v>
      </c>
      <c r="AU722" s="242" t="s">
        <v>93</v>
      </c>
      <c r="AY722" s="18" t="s">
        <v>160</v>
      </c>
      <c r="BE722" s="243">
        <f>IF(N722="základní",J722,0)</f>
        <v>0</v>
      </c>
      <c r="BF722" s="243">
        <f>IF(N722="snížená",J722,0)</f>
        <v>0</v>
      </c>
      <c r="BG722" s="243">
        <f>IF(N722="zákl. přenesená",J722,0)</f>
        <v>0</v>
      </c>
      <c r="BH722" s="243">
        <f>IF(N722="sníž. přenesená",J722,0)</f>
        <v>0</v>
      </c>
      <c r="BI722" s="243">
        <f>IF(N722="nulová",J722,0)</f>
        <v>0</v>
      </c>
      <c r="BJ722" s="18" t="s">
        <v>91</v>
      </c>
      <c r="BK722" s="243">
        <f>ROUND(I722*H722,2)</f>
        <v>0</v>
      </c>
      <c r="BL722" s="18" t="s">
        <v>760</v>
      </c>
      <c r="BM722" s="242" t="s">
        <v>950</v>
      </c>
    </row>
    <row r="723" s="13" customFormat="1">
      <c r="A723" s="13"/>
      <c r="B723" s="244"/>
      <c r="C723" s="245"/>
      <c r="D723" s="246" t="s">
        <v>169</v>
      </c>
      <c r="E723" s="247" t="s">
        <v>1</v>
      </c>
      <c r="F723" s="248" t="s">
        <v>391</v>
      </c>
      <c r="G723" s="245"/>
      <c r="H723" s="247" t="s">
        <v>1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4" t="s">
        <v>169</v>
      </c>
      <c r="AU723" s="254" t="s">
        <v>93</v>
      </c>
      <c r="AV723" s="13" t="s">
        <v>91</v>
      </c>
      <c r="AW723" s="13" t="s">
        <v>38</v>
      </c>
      <c r="AX723" s="13" t="s">
        <v>83</v>
      </c>
      <c r="AY723" s="254" t="s">
        <v>160</v>
      </c>
    </row>
    <row r="724" s="13" customFormat="1">
      <c r="A724" s="13"/>
      <c r="B724" s="244"/>
      <c r="C724" s="245"/>
      <c r="D724" s="246" t="s">
        <v>169</v>
      </c>
      <c r="E724" s="247" t="s">
        <v>1</v>
      </c>
      <c r="F724" s="248" t="s">
        <v>937</v>
      </c>
      <c r="G724" s="245"/>
      <c r="H724" s="247" t="s">
        <v>1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4" t="s">
        <v>169</v>
      </c>
      <c r="AU724" s="254" t="s">
        <v>93</v>
      </c>
      <c r="AV724" s="13" t="s">
        <v>91</v>
      </c>
      <c r="AW724" s="13" t="s">
        <v>38</v>
      </c>
      <c r="AX724" s="13" t="s">
        <v>83</v>
      </c>
      <c r="AY724" s="254" t="s">
        <v>160</v>
      </c>
    </row>
    <row r="725" s="13" customFormat="1">
      <c r="A725" s="13"/>
      <c r="B725" s="244"/>
      <c r="C725" s="245"/>
      <c r="D725" s="246" t="s">
        <v>169</v>
      </c>
      <c r="E725" s="247" t="s">
        <v>1</v>
      </c>
      <c r="F725" s="248" t="s">
        <v>951</v>
      </c>
      <c r="G725" s="245"/>
      <c r="H725" s="247" t="s">
        <v>1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4" t="s">
        <v>169</v>
      </c>
      <c r="AU725" s="254" t="s">
        <v>93</v>
      </c>
      <c r="AV725" s="13" t="s">
        <v>91</v>
      </c>
      <c r="AW725" s="13" t="s">
        <v>38</v>
      </c>
      <c r="AX725" s="13" t="s">
        <v>83</v>
      </c>
      <c r="AY725" s="254" t="s">
        <v>160</v>
      </c>
    </row>
    <row r="726" s="14" customFormat="1">
      <c r="A726" s="14"/>
      <c r="B726" s="255"/>
      <c r="C726" s="256"/>
      <c r="D726" s="246" t="s">
        <v>169</v>
      </c>
      <c r="E726" s="257" t="s">
        <v>1</v>
      </c>
      <c r="F726" s="258" t="s">
        <v>93</v>
      </c>
      <c r="G726" s="256"/>
      <c r="H726" s="259">
        <v>2</v>
      </c>
      <c r="I726" s="260"/>
      <c r="J726" s="256"/>
      <c r="K726" s="256"/>
      <c r="L726" s="261"/>
      <c r="M726" s="262"/>
      <c r="N726" s="263"/>
      <c r="O726" s="263"/>
      <c r="P726" s="263"/>
      <c r="Q726" s="263"/>
      <c r="R726" s="263"/>
      <c r="S726" s="263"/>
      <c r="T726" s="26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5" t="s">
        <v>169</v>
      </c>
      <c r="AU726" s="265" t="s">
        <v>93</v>
      </c>
      <c r="AV726" s="14" t="s">
        <v>93</v>
      </c>
      <c r="AW726" s="14" t="s">
        <v>38</v>
      </c>
      <c r="AX726" s="14" t="s">
        <v>83</v>
      </c>
      <c r="AY726" s="265" t="s">
        <v>160</v>
      </c>
    </row>
    <row r="727" s="13" customFormat="1">
      <c r="A727" s="13"/>
      <c r="B727" s="244"/>
      <c r="C727" s="245"/>
      <c r="D727" s="246" t="s">
        <v>169</v>
      </c>
      <c r="E727" s="247" t="s">
        <v>1</v>
      </c>
      <c r="F727" s="248" t="s">
        <v>952</v>
      </c>
      <c r="G727" s="245"/>
      <c r="H727" s="247" t="s">
        <v>1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4" t="s">
        <v>169</v>
      </c>
      <c r="AU727" s="254" t="s">
        <v>93</v>
      </c>
      <c r="AV727" s="13" t="s">
        <v>91</v>
      </c>
      <c r="AW727" s="13" t="s">
        <v>38</v>
      </c>
      <c r="AX727" s="13" t="s">
        <v>83</v>
      </c>
      <c r="AY727" s="254" t="s">
        <v>160</v>
      </c>
    </row>
    <row r="728" s="14" customFormat="1">
      <c r="A728" s="14"/>
      <c r="B728" s="255"/>
      <c r="C728" s="256"/>
      <c r="D728" s="246" t="s">
        <v>169</v>
      </c>
      <c r="E728" s="257" t="s">
        <v>1</v>
      </c>
      <c r="F728" s="258" t="s">
        <v>93</v>
      </c>
      <c r="G728" s="256"/>
      <c r="H728" s="259">
        <v>2</v>
      </c>
      <c r="I728" s="260"/>
      <c r="J728" s="256"/>
      <c r="K728" s="256"/>
      <c r="L728" s="261"/>
      <c r="M728" s="262"/>
      <c r="N728" s="263"/>
      <c r="O728" s="263"/>
      <c r="P728" s="263"/>
      <c r="Q728" s="263"/>
      <c r="R728" s="263"/>
      <c r="S728" s="263"/>
      <c r="T728" s="26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5" t="s">
        <v>169</v>
      </c>
      <c r="AU728" s="265" t="s">
        <v>93</v>
      </c>
      <c r="AV728" s="14" t="s">
        <v>93</v>
      </c>
      <c r="AW728" s="14" t="s">
        <v>38</v>
      </c>
      <c r="AX728" s="14" t="s">
        <v>83</v>
      </c>
      <c r="AY728" s="265" t="s">
        <v>160</v>
      </c>
    </row>
    <row r="729" s="15" customFormat="1">
      <c r="A729" s="15"/>
      <c r="B729" s="266"/>
      <c r="C729" s="267"/>
      <c r="D729" s="246" t="s">
        <v>169</v>
      </c>
      <c r="E729" s="268" t="s">
        <v>1</v>
      </c>
      <c r="F729" s="269" t="s">
        <v>171</v>
      </c>
      <c r="G729" s="267"/>
      <c r="H729" s="270">
        <v>4</v>
      </c>
      <c r="I729" s="271"/>
      <c r="J729" s="267"/>
      <c r="K729" s="267"/>
      <c r="L729" s="272"/>
      <c r="M729" s="273"/>
      <c r="N729" s="274"/>
      <c r="O729" s="274"/>
      <c r="P729" s="274"/>
      <c r="Q729" s="274"/>
      <c r="R729" s="274"/>
      <c r="S729" s="274"/>
      <c r="T729" s="27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6" t="s">
        <v>169</v>
      </c>
      <c r="AU729" s="276" t="s">
        <v>93</v>
      </c>
      <c r="AV729" s="15" t="s">
        <v>167</v>
      </c>
      <c r="AW729" s="15" t="s">
        <v>38</v>
      </c>
      <c r="AX729" s="15" t="s">
        <v>91</v>
      </c>
      <c r="AY729" s="276" t="s">
        <v>160</v>
      </c>
    </row>
    <row r="730" s="2" customFormat="1">
      <c r="A730" s="40"/>
      <c r="B730" s="41"/>
      <c r="C730" s="231" t="s">
        <v>953</v>
      </c>
      <c r="D730" s="231" t="s">
        <v>162</v>
      </c>
      <c r="E730" s="232" t="s">
        <v>954</v>
      </c>
      <c r="F730" s="233" t="s">
        <v>955</v>
      </c>
      <c r="G730" s="234" t="s">
        <v>165</v>
      </c>
      <c r="H730" s="235">
        <v>21</v>
      </c>
      <c r="I730" s="236"/>
      <c r="J730" s="237">
        <f>ROUND(I730*H730,2)</f>
        <v>0</v>
      </c>
      <c r="K730" s="233" t="s">
        <v>166</v>
      </c>
      <c r="L730" s="46"/>
      <c r="M730" s="238" t="s">
        <v>1</v>
      </c>
      <c r="N730" s="239" t="s">
        <v>48</v>
      </c>
      <c r="O730" s="93"/>
      <c r="P730" s="240">
        <f>O730*H730</f>
        <v>0</v>
      </c>
      <c r="Q730" s="240">
        <v>0</v>
      </c>
      <c r="R730" s="240">
        <f>Q730*H730</f>
        <v>0</v>
      </c>
      <c r="S730" s="240">
        <v>0</v>
      </c>
      <c r="T730" s="241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42" t="s">
        <v>760</v>
      </c>
      <c r="AT730" s="242" t="s">
        <v>162</v>
      </c>
      <c r="AU730" s="242" t="s">
        <v>93</v>
      </c>
      <c r="AY730" s="18" t="s">
        <v>160</v>
      </c>
      <c r="BE730" s="243">
        <f>IF(N730="základní",J730,0)</f>
        <v>0</v>
      </c>
      <c r="BF730" s="243">
        <f>IF(N730="snížená",J730,0)</f>
        <v>0</v>
      </c>
      <c r="BG730" s="243">
        <f>IF(N730="zákl. přenesená",J730,0)</f>
        <v>0</v>
      </c>
      <c r="BH730" s="243">
        <f>IF(N730="sníž. přenesená",J730,0)</f>
        <v>0</v>
      </c>
      <c r="BI730" s="243">
        <f>IF(N730="nulová",J730,0)</f>
        <v>0</v>
      </c>
      <c r="BJ730" s="18" t="s">
        <v>91</v>
      </c>
      <c r="BK730" s="243">
        <f>ROUND(I730*H730,2)</f>
        <v>0</v>
      </c>
      <c r="BL730" s="18" t="s">
        <v>760</v>
      </c>
      <c r="BM730" s="242" t="s">
        <v>956</v>
      </c>
    </row>
    <row r="731" s="13" customFormat="1">
      <c r="A731" s="13"/>
      <c r="B731" s="244"/>
      <c r="C731" s="245"/>
      <c r="D731" s="246" t="s">
        <v>169</v>
      </c>
      <c r="E731" s="247" t="s">
        <v>1</v>
      </c>
      <c r="F731" s="248" t="s">
        <v>391</v>
      </c>
      <c r="G731" s="245"/>
      <c r="H731" s="247" t="s">
        <v>1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4" t="s">
        <v>169</v>
      </c>
      <c r="AU731" s="254" t="s">
        <v>93</v>
      </c>
      <c r="AV731" s="13" t="s">
        <v>91</v>
      </c>
      <c r="AW731" s="13" t="s">
        <v>38</v>
      </c>
      <c r="AX731" s="13" t="s">
        <v>83</v>
      </c>
      <c r="AY731" s="254" t="s">
        <v>160</v>
      </c>
    </row>
    <row r="732" s="13" customFormat="1">
      <c r="A732" s="13"/>
      <c r="B732" s="244"/>
      <c r="C732" s="245"/>
      <c r="D732" s="246" t="s">
        <v>169</v>
      </c>
      <c r="E732" s="247" t="s">
        <v>1</v>
      </c>
      <c r="F732" s="248" t="s">
        <v>957</v>
      </c>
      <c r="G732" s="245"/>
      <c r="H732" s="247" t="s">
        <v>1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4" t="s">
        <v>169</v>
      </c>
      <c r="AU732" s="254" t="s">
        <v>93</v>
      </c>
      <c r="AV732" s="13" t="s">
        <v>91</v>
      </c>
      <c r="AW732" s="13" t="s">
        <v>38</v>
      </c>
      <c r="AX732" s="13" t="s">
        <v>83</v>
      </c>
      <c r="AY732" s="254" t="s">
        <v>160</v>
      </c>
    </row>
    <row r="733" s="14" customFormat="1">
      <c r="A733" s="14"/>
      <c r="B733" s="255"/>
      <c r="C733" s="256"/>
      <c r="D733" s="246" t="s">
        <v>169</v>
      </c>
      <c r="E733" s="257" t="s">
        <v>1</v>
      </c>
      <c r="F733" s="258" t="s">
        <v>668</v>
      </c>
      <c r="G733" s="256"/>
      <c r="H733" s="259">
        <v>1</v>
      </c>
      <c r="I733" s="260"/>
      <c r="J733" s="256"/>
      <c r="K733" s="256"/>
      <c r="L733" s="261"/>
      <c r="M733" s="262"/>
      <c r="N733" s="263"/>
      <c r="O733" s="263"/>
      <c r="P733" s="263"/>
      <c r="Q733" s="263"/>
      <c r="R733" s="263"/>
      <c r="S733" s="263"/>
      <c r="T733" s="26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5" t="s">
        <v>169</v>
      </c>
      <c r="AU733" s="265" t="s">
        <v>93</v>
      </c>
      <c r="AV733" s="14" t="s">
        <v>93</v>
      </c>
      <c r="AW733" s="14" t="s">
        <v>38</v>
      </c>
      <c r="AX733" s="14" t="s">
        <v>83</v>
      </c>
      <c r="AY733" s="265" t="s">
        <v>160</v>
      </c>
    </row>
    <row r="734" s="14" customFormat="1">
      <c r="A734" s="14"/>
      <c r="B734" s="255"/>
      <c r="C734" s="256"/>
      <c r="D734" s="246" t="s">
        <v>169</v>
      </c>
      <c r="E734" s="257" t="s">
        <v>1</v>
      </c>
      <c r="F734" s="258" t="s">
        <v>958</v>
      </c>
      <c r="G734" s="256"/>
      <c r="H734" s="259">
        <v>5</v>
      </c>
      <c r="I734" s="260"/>
      <c r="J734" s="256"/>
      <c r="K734" s="256"/>
      <c r="L734" s="261"/>
      <c r="M734" s="262"/>
      <c r="N734" s="263"/>
      <c r="O734" s="263"/>
      <c r="P734" s="263"/>
      <c r="Q734" s="263"/>
      <c r="R734" s="263"/>
      <c r="S734" s="263"/>
      <c r="T734" s="26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5" t="s">
        <v>169</v>
      </c>
      <c r="AU734" s="265" t="s">
        <v>93</v>
      </c>
      <c r="AV734" s="14" t="s">
        <v>93</v>
      </c>
      <c r="AW734" s="14" t="s">
        <v>38</v>
      </c>
      <c r="AX734" s="14" t="s">
        <v>83</v>
      </c>
      <c r="AY734" s="265" t="s">
        <v>160</v>
      </c>
    </row>
    <row r="735" s="13" customFormat="1">
      <c r="A735" s="13"/>
      <c r="B735" s="244"/>
      <c r="C735" s="245"/>
      <c r="D735" s="246" t="s">
        <v>169</v>
      </c>
      <c r="E735" s="247" t="s">
        <v>1</v>
      </c>
      <c r="F735" s="248" t="s">
        <v>959</v>
      </c>
      <c r="G735" s="245"/>
      <c r="H735" s="247" t="s">
        <v>1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4" t="s">
        <v>169</v>
      </c>
      <c r="AU735" s="254" t="s">
        <v>93</v>
      </c>
      <c r="AV735" s="13" t="s">
        <v>91</v>
      </c>
      <c r="AW735" s="13" t="s">
        <v>38</v>
      </c>
      <c r="AX735" s="13" t="s">
        <v>83</v>
      </c>
      <c r="AY735" s="254" t="s">
        <v>160</v>
      </c>
    </row>
    <row r="736" s="14" customFormat="1">
      <c r="A736" s="14"/>
      <c r="B736" s="255"/>
      <c r="C736" s="256"/>
      <c r="D736" s="246" t="s">
        <v>169</v>
      </c>
      <c r="E736" s="257" t="s">
        <v>1</v>
      </c>
      <c r="F736" s="258" t="s">
        <v>668</v>
      </c>
      <c r="G736" s="256"/>
      <c r="H736" s="259">
        <v>1</v>
      </c>
      <c r="I736" s="260"/>
      <c r="J736" s="256"/>
      <c r="K736" s="256"/>
      <c r="L736" s="261"/>
      <c r="M736" s="262"/>
      <c r="N736" s="263"/>
      <c r="O736" s="263"/>
      <c r="P736" s="263"/>
      <c r="Q736" s="263"/>
      <c r="R736" s="263"/>
      <c r="S736" s="263"/>
      <c r="T736" s="26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5" t="s">
        <v>169</v>
      </c>
      <c r="AU736" s="265" t="s">
        <v>93</v>
      </c>
      <c r="AV736" s="14" t="s">
        <v>93</v>
      </c>
      <c r="AW736" s="14" t="s">
        <v>38</v>
      </c>
      <c r="AX736" s="14" t="s">
        <v>83</v>
      </c>
      <c r="AY736" s="265" t="s">
        <v>160</v>
      </c>
    </row>
    <row r="737" s="14" customFormat="1">
      <c r="A737" s="14"/>
      <c r="B737" s="255"/>
      <c r="C737" s="256"/>
      <c r="D737" s="246" t="s">
        <v>169</v>
      </c>
      <c r="E737" s="257" t="s">
        <v>1</v>
      </c>
      <c r="F737" s="258" t="s">
        <v>670</v>
      </c>
      <c r="G737" s="256"/>
      <c r="H737" s="259">
        <v>2</v>
      </c>
      <c r="I737" s="260"/>
      <c r="J737" s="256"/>
      <c r="K737" s="256"/>
      <c r="L737" s="261"/>
      <c r="M737" s="262"/>
      <c r="N737" s="263"/>
      <c r="O737" s="263"/>
      <c r="P737" s="263"/>
      <c r="Q737" s="263"/>
      <c r="R737" s="263"/>
      <c r="S737" s="263"/>
      <c r="T737" s="26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5" t="s">
        <v>169</v>
      </c>
      <c r="AU737" s="265" t="s">
        <v>93</v>
      </c>
      <c r="AV737" s="14" t="s">
        <v>93</v>
      </c>
      <c r="AW737" s="14" t="s">
        <v>38</v>
      </c>
      <c r="AX737" s="14" t="s">
        <v>83</v>
      </c>
      <c r="AY737" s="265" t="s">
        <v>160</v>
      </c>
    </row>
    <row r="738" s="13" customFormat="1">
      <c r="A738" s="13"/>
      <c r="B738" s="244"/>
      <c r="C738" s="245"/>
      <c r="D738" s="246" t="s">
        <v>169</v>
      </c>
      <c r="E738" s="247" t="s">
        <v>1</v>
      </c>
      <c r="F738" s="248" t="s">
        <v>960</v>
      </c>
      <c r="G738" s="245"/>
      <c r="H738" s="247" t="s">
        <v>1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4" t="s">
        <v>169</v>
      </c>
      <c r="AU738" s="254" t="s">
        <v>93</v>
      </c>
      <c r="AV738" s="13" t="s">
        <v>91</v>
      </c>
      <c r="AW738" s="13" t="s">
        <v>38</v>
      </c>
      <c r="AX738" s="13" t="s">
        <v>83</v>
      </c>
      <c r="AY738" s="254" t="s">
        <v>160</v>
      </c>
    </row>
    <row r="739" s="14" customFormat="1">
      <c r="A739" s="14"/>
      <c r="B739" s="255"/>
      <c r="C739" s="256"/>
      <c r="D739" s="246" t="s">
        <v>169</v>
      </c>
      <c r="E739" s="257" t="s">
        <v>1</v>
      </c>
      <c r="F739" s="258" t="s">
        <v>961</v>
      </c>
      <c r="G739" s="256"/>
      <c r="H739" s="259">
        <v>4</v>
      </c>
      <c r="I739" s="260"/>
      <c r="J739" s="256"/>
      <c r="K739" s="256"/>
      <c r="L739" s="261"/>
      <c r="M739" s="262"/>
      <c r="N739" s="263"/>
      <c r="O739" s="263"/>
      <c r="P739" s="263"/>
      <c r="Q739" s="263"/>
      <c r="R739" s="263"/>
      <c r="S739" s="263"/>
      <c r="T739" s="26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5" t="s">
        <v>169</v>
      </c>
      <c r="AU739" s="265" t="s">
        <v>93</v>
      </c>
      <c r="AV739" s="14" t="s">
        <v>93</v>
      </c>
      <c r="AW739" s="14" t="s">
        <v>38</v>
      </c>
      <c r="AX739" s="14" t="s">
        <v>83</v>
      </c>
      <c r="AY739" s="265" t="s">
        <v>160</v>
      </c>
    </row>
    <row r="740" s="14" customFormat="1">
      <c r="A740" s="14"/>
      <c r="B740" s="255"/>
      <c r="C740" s="256"/>
      <c r="D740" s="246" t="s">
        <v>169</v>
      </c>
      <c r="E740" s="257" t="s">
        <v>1</v>
      </c>
      <c r="F740" s="258" t="s">
        <v>962</v>
      </c>
      <c r="G740" s="256"/>
      <c r="H740" s="259">
        <v>8</v>
      </c>
      <c r="I740" s="260"/>
      <c r="J740" s="256"/>
      <c r="K740" s="256"/>
      <c r="L740" s="261"/>
      <c r="M740" s="262"/>
      <c r="N740" s="263"/>
      <c r="O740" s="263"/>
      <c r="P740" s="263"/>
      <c r="Q740" s="263"/>
      <c r="R740" s="263"/>
      <c r="S740" s="263"/>
      <c r="T740" s="26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5" t="s">
        <v>169</v>
      </c>
      <c r="AU740" s="265" t="s">
        <v>93</v>
      </c>
      <c r="AV740" s="14" t="s">
        <v>93</v>
      </c>
      <c r="AW740" s="14" t="s">
        <v>38</v>
      </c>
      <c r="AX740" s="14" t="s">
        <v>83</v>
      </c>
      <c r="AY740" s="265" t="s">
        <v>160</v>
      </c>
    </row>
    <row r="741" s="15" customFormat="1">
      <c r="A741" s="15"/>
      <c r="B741" s="266"/>
      <c r="C741" s="267"/>
      <c r="D741" s="246" t="s">
        <v>169</v>
      </c>
      <c r="E741" s="268" t="s">
        <v>1</v>
      </c>
      <c r="F741" s="269" t="s">
        <v>171</v>
      </c>
      <c r="G741" s="267"/>
      <c r="H741" s="270">
        <v>21</v>
      </c>
      <c r="I741" s="271"/>
      <c r="J741" s="267"/>
      <c r="K741" s="267"/>
      <c r="L741" s="272"/>
      <c r="M741" s="273"/>
      <c r="N741" s="274"/>
      <c r="O741" s="274"/>
      <c r="P741" s="274"/>
      <c r="Q741" s="274"/>
      <c r="R741" s="274"/>
      <c r="S741" s="274"/>
      <c r="T741" s="27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76" t="s">
        <v>169</v>
      </c>
      <c r="AU741" s="276" t="s">
        <v>93</v>
      </c>
      <c r="AV741" s="15" t="s">
        <v>167</v>
      </c>
      <c r="AW741" s="15" t="s">
        <v>38</v>
      </c>
      <c r="AX741" s="15" t="s">
        <v>91</v>
      </c>
      <c r="AY741" s="276" t="s">
        <v>160</v>
      </c>
    </row>
    <row r="742" s="2" customFormat="1" ht="16.5" customHeight="1">
      <c r="A742" s="40"/>
      <c r="B742" s="41"/>
      <c r="C742" s="288" t="s">
        <v>963</v>
      </c>
      <c r="D742" s="288" t="s">
        <v>357</v>
      </c>
      <c r="E742" s="289" t="s">
        <v>964</v>
      </c>
      <c r="F742" s="290" t="s">
        <v>965</v>
      </c>
      <c r="G742" s="291" t="s">
        <v>165</v>
      </c>
      <c r="H742" s="292">
        <v>15</v>
      </c>
      <c r="I742" s="293"/>
      <c r="J742" s="294">
        <f>ROUND(I742*H742,2)</f>
        <v>0</v>
      </c>
      <c r="K742" s="290" t="s">
        <v>166</v>
      </c>
      <c r="L742" s="295"/>
      <c r="M742" s="296" t="s">
        <v>1</v>
      </c>
      <c r="N742" s="297" t="s">
        <v>48</v>
      </c>
      <c r="O742" s="93"/>
      <c r="P742" s="240">
        <f>O742*H742</f>
        <v>0</v>
      </c>
      <c r="Q742" s="240">
        <v>0.011220000000000001</v>
      </c>
      <c r="R742" s="240">
        <f>Q742*H742</f>
        <v>0.16830000000000001</v>
      </c>
      <c r="S742" s="240">
        <v>0</v>
      </c>
      <c r="T742" s="241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42" t="s">
        <v>945</v>
      </c>
      <c r="AT742" s="242" t="s">
        <v>357</v>
      </c>
      <c r="AU742" s="242" t="s">
        <v>93</v>
      </c>
      <c r="AY742" s="18" t="s">
        <v>160</v>
      </c>
      <c r="BE742" s="243">
        <f>IF(N742="základní",J742,0)</f>
        <v>0</v>
      </c>
      <c r="BF742" s="243">
        <f>IF(N742="snížená",J742,0)</f>
        <v>0</v>
      </c>
      <c r="BG742" s="243">
        <f>IF(N742="zákl. přenesená",J742,0)</f>
        <v>0</v>
      </c>
      <c r="BH742" s="243">
        <f>IF(N742="sníž. přenesená",J742,0)</f>
        <v>0</v>
      </c>
      <c r="BI742" s="243">
        <f>IF(N742="nulová",J742,0)</f>
        <v>0</v>
      </c>
      <c r="BJ742" s="18" t="s">
        <v>91</v>
      </c>
      <c r="BK742" s="243">
        <f>ROUND(I742*H742,2)</f>
        <v>0</v>
      </c>
      <c r="BL742" s="18" t="s">
        <v>945</v>
      </c>
      <c r="BM742" s="242" t="s">
        <v>966</v>
      </c>
    </row>
    <row r="743" s="13" customFormat="1">
      <c r="A743" s="13"/>
      <c r="B743" s="244"/>
      <c r="C743" s="245"/>
      <c r="D743" s="246" t="s">
        <v>169</v>
      </c>
      <c r="E743" s="247" t="s">
        <v>1</v>
      </c>
      <c r="F743" s="248" t="s">
        <v>391</v>
      </c>
      <c r="G743" s="245"/>
      <c r="H743" s="247" t="s">
        <v>1</v>
      </c>
      <c r="I743" s="249"/>
      <c r="J743" s="245"/>
      <c r="K743" s="245"/>
      <c r="L743" s="250"/>
      <c r="M743" s="251"/>
      <c r="N743" s="252"/>
      <c r="O743" s="252"/>
      <c r="P743" s="252"/>
      <c r="Q743" s="252"/>
      <c r="R743" s="252"/>
      <c r="S743" s="252"/>
      <c r="T743" s="25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4" t="s">
        <v>169</v>
      </c>
      <c r="AU743" s="254" t="s">
        <v>93</v>
      </c>
      <c r="AV743" s="13" t="s">
        <v>91</v>
      </c>
      <c r="AW743" s="13" t="s">
        <v>38</v>
      </c>
      <c r="AX743" s="13" t="s">
        <v>83</v>
      </c>
      <c r="AY743" s="254" t="s">
        <v>160</v>
      </c>
    </row>
    <row r="744" s="13" customFormat="1">
      <c r="A744" s="13"/>
      <c r="B744" s="244"/>
      <c r="C744" s="245"/>
      <c r="D744" s="246" t="s">
        <v>169</v>
      </c>
      <c r="E744" s="247" t="s">
        <v>1</v>
      </c>
      <c r="F744" s="248" t="s">
        <v>957</v>
      </c>
      <c r="G744" s="245"/>
      <c r="H744" s="247" t="s">
        <v>1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4" t="s">
        <v>169</v>
      </c>
      <c r="AU744" s="254" t="s">
        <v>93</v>
      </c>
      <c r="AV744" s="13" t="s">
        <v>91</v>
      </c>
      <c r="AW744" s="13" t="s">
        <v>38</v>
      </c>
      <c r="AX744" s="13" t="s">
        <v>83</v>
      </c>
      <c r="AY744" s="254" t="s">
        <v>160</v>
      </c>
    </row>
    <row r="745" s="14" customFormat="1">
      <c r="A745" s="14"/>
      <c r="B745" s="255"/>
      <c r="C745" s="256"/>
      <c r="D745" s="246" t="s">
        <v>169</v>
      </c>
      <c r="E745" s="257" t="s">
        <v>1</v>
      </c>
      <c r="F745" s="258" t="s">
        <v>958</v>
      </c>
      <c r="G745" s="256"/>
      <c r="H745" s="259">
        <v>5</v>
      </c>
      <c r="I745" s="260"/>
      <c r="J745" s="256"/>
      <c r="K745" s="256"/>
      <c r="L745" s="261"/>
      <c r="M745" s="262"/>
      <c r="N745" s="263"/>
      <c r="O745" s="263"/>
      <c r="P745" s="263"/>
      <c r="Q745" s="263"/>
      <c r="R745" s="263"/>
      <c r="S745" s="263"/>
      <c r="T745" s="26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5" t="s">
        <v>169</v>
      </c>
      <c r="AU745" s="265" t="s">
        <v>93</v>
      </c>
      <c r="AV745" s="14" t="s">
        <v>93</v>
      </c>
      <c r="AW745" s="14" t="s">
        <v>38</v>
      </c>
      <c r="AX745" s="14" t="s">
        <v>83</v>
      </c>
      <c r="AY745" s="265" t="s">
        <v>160</v>
      </c>
    </row>
    <row r="746" s="13" customFormat="1">
      <c r="A746" s="13"/>
      <c r="B746" s="244"/>
      <c r="C746" s="245"/>
      <c r="D746" s="246" t="s">
        <v>169</v>
      </c>
      <c r="E746" s="247" t="s">
        <v>1</v>
      </c>
      <c r="F746" s="248" t="s">
        <v>959</v>
      </c>
      <c r="G746" s="245"/>
      <c r="H746" s="247" t="s">
        <v>1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4" t="s">
        <v>169</v>
      </c>
      <c r="AU746" s="254" t="s">
        <v>93</v>
      </c>
      <c r="AV746" s="13" t="s">
        <v>91</v>
      </c>
      <c r="AW746" s="13" t="s">
        <v>38</v>
      </c>
      <c r="AX746" s="13" t="s">
        <v>83</v>
      </c>
      <c r="AY746" s="254" t="s">
        <v>160</v>
      </c>
    </row>
    <row r="747" s="14" customFormat="1">
      <c r="A747" s="14"/>
      <c r="B747" s="255"/>
      <c r="C747" s="256"/>
      <c r="D747" s="246" t="s">
        <v>169</v>
      </c>
      <c r="E747" s="257" t="s">
        <v>1</v>
      </c>
      <c r="F747" s="258" t="s">
        <v>670</v>
      </c>
      <c r="G747" s="256"/>
      <c r="H747" s="259">
        <v>2</v>
      </c>
      <c r="I747" s="260"/>
      <c r="J747" s="256"/>
      <c r="K747" s="256"/>
      <c r="L747" s="261"/>
      <c r="M747" s="262"/>
      <c r="N747" s="263"/>
      <c r="O747" s="263"/>
      <c r="P747" s="263"/>
      <c r="Q747" s="263"/>
      <c r="R747" s="263"/>
      <c r="S747" s="263"/>
      <c r="T747" s="26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5" t="s">
        <v>169</v>
      </c>
      <c r="AU747" s="265" t="s">
        <v>93</v>
      </c>
      <c r="AV747" s="14" t="s">
        <v>93</v>
      </c>
      <c r="AW747" s="14" t="s">
        <v>38</v>
      </c>
      <c r="AX747" s="14" t="s">
        <v>83</v>
      </c>
      <c r="AY747" s="265" t="s">
        <v>160</v>
      </c>
    </row>
    <row r="748" s="13" customFormat="1">
      <c r="A748" s="13"/>
      <c r="B748" s="244"/>
      <c r="C748" s="245"/>
      <c r="D748" s="246" t="s">
        <v>169</v>
      </c>
      <c r="E748" s="247" t="s">
        <v>1</v>
      </c>
      <c r="F748" s="248" t="s">
        <v>960</v>
      </c>
      <c r="G748" s="245"/>
      <c r="H748" s="247" t="s">
        <v>1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4" t="s">
        <v>169</v>
      </c>
      <c r="AU748" s="254" t="s">
        <v>93</v>
      </c>
      <c r="AV748" s="13" t="s">
        <v>91</v>
      </c>
      <c r="AW748" s="13" t="s">
        <v>38</v>
      </c>
      <c r="AX748" s="13" t="s">
        <v>83</v>
      </c>
      <c r="AY748" s="254" t="s">
        <v>160</v>
      </c>
    </row>
    <row r="749" s="14" customFormat="1">
      <c r="A749" s="14"/>
      <c r="B749" s="255"/>
      <c r="C749" s="256"/>
      <c r="D749" s="246" t="s">
        <v>169</v>
      </c>
      <c r="E749" s="257" t="s">
        <v>1</v>
      </c>
      <c r="F749" s="258" t="s">
        <v>962</v>
      </c>
      <c r="G749" s="256"/>
      <c r="H749" s="259">
        <v>8</v>
      </c>
      <c r="I749" s="260"/>
      <c r="J749" s="256"/>
      <c r="K749" s="256"/>
      <c r="L749" s="261"/>
      <c r="M749" s="262"/>
      <c r="N749" s="263"/>
      <c r="O749" s="263"/>
      <c r="P749" s="263"/>
      <c r="Q749" s="263"/>
      <c r="R749" s="263"/>
      <c r="S749" s="263"/>
      <c r="T749" s="26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5" t="s">
        <v>169</v>
      </c>
      <c r="AU749" s="265" t="s">
        <v>93</v>
      </c>
      <c r="AV749" s="14" t="s">
        <v>93</v>
      </c>
      <c r="AW749" s="14" t="s">
        <v>38</v>
      </c>
      <c r="AX749" s="14" t="s">
        <v>83</v>
      </c>
      <c r="AY749" s="265" t="s">
        <v>160</v>
      </c>
    </row>
    <row r="750" s="15" customFormat="1">
      <c r="A750" s="15"/>
      <c r="B750" s="266"/>
      <c r="C750" s="267"/>
      <c r="D750" s="246" t="s">
        <v>169</v>
      </c>
      <c r="E750" s="268" t="s">
        <v>1</v>
      </c>
      <c r="F750" s="269" t="s">
        <v>171</v>
      </c>
      <c r="G750" s="267"/>
      <c r="H750" s="270">
        <v>15</v>
      </c>
      <c r="I750" s="271"/>
      <c r="J750" s="267"/>
      <c r="K750" s="267"/>
      <c r="L750" s="272"/>
      <c r="M750" s="273"/>
      <c r="N750" s="274"/>
      <c r="O750" s="274"/>
      <c r="P750" s="274"/>
      <c r="Q750" s="274"/>
      <c r="R750" s="274"/>
      <c r="S750" s="274"/>
      <c r="T750" s="27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76" t="s">
        <v>169</v>
      </c>
      <c r="AU750" s="276" t="s">
        <v>93</v>
      </c>
      <c r="AV750" s="15" t="s">
        <v>167</v>
      </c>
      <c r="AW750" s="15" t="s">
        <v>38</v>
      </c>
      <c r="AX750" s="15" t="s">
        <v>91</v>
      </c>
      <c r="AY750" s="276" t="s">
        <v>160</v>
      </c>
    </row>
    <row r="751" s="2" customFormat="1" ht="16.5" customHeight="1">
      <c r="A751" s="40"/>
      <c r="B751" s="41"/>
      <c r="C751" s="288" t="s">
        <v>967</v>
      </c>
      <c r="D751" s="288" t="s">
        <v>357</v>
      </c>
      <c r="E751" s="289" t="s">
        <v>968</v>
      </c>
      <c r="F751" s="290" t="s">
        <v>969</v>
      </c>
      <c r="G751" s="291" t="s">
        <v>165</v>
      </c>
      <c r="H751" s="292">
        <v>6</v>
      </c>
      <c r="I751" s="293"/>
      <c r="J751" s="294">
        <f>ROUND(I751*H751,2)</f>
        <v>0</v>
      </c>
      <c r="K751" s="290" t="s">
        <v>1</v>
      </c>
      <c r="L751" s="295"/>
      <c r="M751" s="296" t="s">
        <v>1</v>
      </c>
      <c r="N751" s="297" t="s">
        <v>48</v>
      </c>
      <c r="O751" s="93"/>
      <c r="P751" s="240">
        <f>O751*H751</f>
        <v>0</v>
      </c>
      <c r="Q751" s="240">
        <v>0.011220000000000001</v>
      </c>
      <c r="R751" s="240">
        <f>Q751*H751</f>
        <v>0.067320000000000005</v>
      </c>
      <c r="S751" s="240">
        <v>0</v>
      </c>
      <c r="T751" s="241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42" t="s">
        <v>945</v>
      </c>
      <c r="AT751" s="242" t="s">
        <v>357</v>
      </c>
      <c r="AU751" s="242" t="s">
        <v>93</v>
      </c>
      <c r="AY751" s="18" t="s">
        <v>160</v>
      </c>
      <c r="BE751" s="243">
        <f>IF(N751="základní",J751,0)</f>
        <v>0</v>
      </c>
      <c r="BF751" s="243">
        <f>IF(N751="snížená",J751,0)</f>
        <v>0</v>
      </c>
      <c r="BG751" s="243">
        <f>IF(N751="zákl. přenesená",J751,0)</f>
        <v>0</v>
      </c>
      <c r="BH751" s="243">
        <f>IF(N751="sníž. přenesená",J751,0)</f>
        <v>0</v>
      </c>
      <c r="BI751" s="243">
        <f>IF(N751="nulová",J751,0)</f>
        <v>0</v>
      </c>
      <c r="BJ751" s="18" t="s">
        <v>91</v>
      </c>
      <c r="BK751" s="243">
        <f>ROUND(I751*H751,2)</f>
        <v>0</v>
      </c>
      <c r="BL751" s="18" t="s">
        <v>945</v>
      </c>
      <c r="BM751" s="242" t="s">
        <v>970</v>
      </c>
    </row>
    <row r="752" s="13" customFormat="1">
      <c r="A752" s="13"/>
      <c r="B752" s="244"/>
      <c r="C752" s="245"/>
      <c r="D752" s="246" t="s">
        <v>169</v>
      </c>
      <c r="E752" s="247" t="s">
        <v>1</v>
      </c>
      <c r="F752" s="248" t="s">
        <v>391</v>
      </c>
      <c r="G752" s="245"/>
      <c r="H752" s="247" t="s">
        <v>1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4" t="s">
        <v>169</v>
      </c>
      <c r="AU752" s="254" t="s">
        <v>93</v>
      </c>
      <c r="AV752" s="13" t="s">
        <v>91</v>
      </c>
      <c r="AW752" s="13" t="s">
        <v>38</v>
      </c>
      <c r="AX752" s="13" t="s">
        <v>83</v>
      </c>
      <c r="AY752" s="254" t="s">
        <v>160</v>
      </c>
    </row>
    <row r="753" s="13" customFormat="1">
      <c r="A753" s="13"/>
      <c r="B753" s="244"/>
      <c r="C753" s="245"/>
      <c r="D753" s="246" t="s">
        <v>169</v>
      </c>
      <c r="E753" s="247" t="s">
        <v>1</v>
      </c>
      <c r="F753" s="248" t="s">
        <v>957</v>
      </c>
      <c r="G753" s="245"/>
      <c r="H753" s="247" t="s">
        <v>1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4" t="s">
        <v>169</v>
      </c>
      <c r="AU753" s="254" t="s">
        <v>93</v>
      </c>
      <c r="AV753" s="13" t="s">
        <v>91</v>
      </c>
      <c r="AW753" s="13" t="s">
        <v>38</v>
      </c>
      <c r="AX753" s="13" t="s">
        <v>83</v>
      </c>
      <c r="AY753" s="254" t="s">
        <v>160</v>
      </c>
    </row>
    <row r="754" s="14" customFormat="1">
      <c r="A754" s="14"/>
      <c r="B754" s="255"/>
      <c r="C754" s="256"/>
      <c r="D754" s="246" t="s">
        <v>169</v>
      </c>
      <c r="E754" s="257" t="s">
        <v>1</v>
      </c>
      <c r="F754" s="258" t="s">
        <v>668</v>
      </c>
      <c r="G754" s="256"/>
      <c r="H754" s="259">
        <v>1</v>
      </c>
      <c r="I754" s="260"/>
      <c r="J754" s="256"/>
      <c r="K754" s="256"/>
      <c r="L754" s="261"/>
      <c r="M754" s="262"/>
      <c r="N754" s="263"/>
      <c r="O754" s="263"/>
      <c r="P754" s="263"/>
      <c r="Q754" s="263"/>
      <c r="R754" s="263"/>
      <c r="S754" s="263"/>
      <c r="T754" s="26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5" t="s">
        <v>169</v>
      </c>
      <c r="AU754" s="265" t="s">
        <v>93</v>
      </c>
      <c r="AV754" s="14" t="s">
        <v>93</v>
      </c>
      <c r="AW754" s="14" t="s">
        <v>38</v>
      </c>
      <c r="AX754" s="14" t="s">
        <v>83</v>
      </c>
      <c r="AY754" s="265" t="s">
        <v>160</v>
      </c>
    </row>
    <row r="755" s="13" customFormat="1">
      <c r="A755" s="13"/>
      <c r="B755" s="244"/>
      <c r="C755" s="245"/>
      <c r="D755" s="246" t="s">
        <v>169</v>
      </c>
      <c r="E755" s="247" t="s">
        <v>1</v>
      </c>
      <c r="F755" s="248" t="s">
        <v>959</v>
      </c>
      <c r="G755" s="245"/>
      <c r="H755" s="247" t="s">
        <v>1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4" t="s">
        <v>169</v>
      </c>
      <c r="AU755" s="254" t="s">
        <v>93</v>
      </c>
      <c r="AV755" s="13" t="s">
        <v>91</v>
      </c>
      <c r="AW755" s="13" t="s">
        <v>38</v>
      </c>
      <c r="AX755" s="13" t="s">
        <v>83</v>
      </c>
      <c r="AY755" s="254" t="s">
        <v>160</v>
      </c>
    </row>
    <row r="756" s="14" customFormat="1">
      <c r="A756" s="14"/>
      <c r="B756" s="255"/>
      <c r="C756" s="256"/>
      <c r="D756" s="246" t="s">
        <v>169</v>
      </c>
      <c r="E756" s="257" t="s">
        <v>1</v>
      </c>
      <c r="F756" s="258" t="s">
        <v>668</v>
      </c>
      <c r="G756" s="256"/>
      <c r="H756" s="259">
        <v>1</v>
      </c>
      <c r="I756" s="260"/>
      <c r="J756" s="256"/>
      <c r="K756" s="256"/>
      <c r="L756" s="261"/>
      <c r="M756" s="262"/>
      <c r="N756" s="263"/>
      <c r="O756" s="263"/>
      <c r="P756" s="263"/>
      <c r="Q756" s="263"/>
      <c r="R756" s="263"/>
      <c r="S756" s="263"/>
      <c r="T756" s="26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5" t="s">
        <v>169</v>
      </c>
      <c r="AU756" s="265" t="s">
        <v>93</v>
      </c>
      <c r="AV756" s="14" t="s">
        <v>93</v>
      </c>
      <c r="AW756" s="14" t="s">
        <v>38</v>
      </c>
      <c r="AX756" s="14" t="s">
        <v>83</v>
      </c>
      <c r="AY756" s="265" t="s">
        <v>160</v>
      </c>
    </row>
    <row r="757" s="13" customFormat="1">
      <c r="A757" s="13"/>
      <c r="B757" s="244"/>
      <c r="C757" s="245"/>
      <c r="D757" s="246" t="s">
        <v>169</v>
      </c>
      <c r="E757" s="247" t="s">
        <v>1</v>
      </c>
      <c r="F757" s="248" t="s">
        <v>960</v>
      </c>
      <c r="G757" s="245"/>
      <c r="H757" s="247" t="s">
        <v>1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4" t="s">
        <v>169</v>
      </c>
      <c r="AU757" s="254" t="s">
        <v>93</v>
      </c>
      <c r="AV757" s="13" t="s">
        <v>91</v>
      </c>
      <c r="AW757" s="13" t="s">
        <v>38</v>
      </c>
      <c r="AX757" s="13" t="s">
        <v>83</v>
      </c>
      <c r="AY757" s="254" t="s">
        <v>160</v>
      </c>
    </row>
    <row r="758" s="14" customFormat="1">
      <c r="A758" s="14"/>
      <c r="B758" s="255"/>
      <c r="C758" s="256"/>
      <c r="D758" s="246" t="s">
        <v>169</v>
      </c>
      <c r="E758" s="257" t="s">
        <v>1</v>
      </c>
      <c r="F758" s="258" t="s">
        <v>961</v>
      </c>
      <c r="G758" s="256"/>
      <c r="H758" s="259">
        <v>4</v>
      </c>
      <c r="I758" s="260"/>
      <c r="J758" s="256"/>
      <c r="K758" s="256"/>
      <c r="L758" s="261"/>
      <c r="M758" s="262"/>
      <c r="N758" s="263"/>
      <c r="O758" s="263"/>
      <c r="P758" s="263"/>
      <c r="Q758" s="263"/>
      <c r="R758" s="263"/>
      <c r="S758" s="263"/>
      <c r="T758" s="26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5" t="s">
        <v>169</v>
      </c>
      <c r="AU758" s="265" t="s">
        <v>93</v>
      </c>
      <c r="AV758" s="14" t="s">
        <v>93</v>
      </c>
      <c r="AW758" s="14" t="s">
        <v>38</v>
      </c>
      <c r="AX758" s="14" t="s">
        <v>83</v>
      </c>
      <c r="AY758" s="265" t="s">
        <v>160</v>
      </c>
    </row>
    <row r="759" s="15" customFormat="1">
      <c r="A759" s="15"/>
      <c r="B759" s="266"/>
      <c r="C759" s="267"/>
      <c r="D759" s="246" t="s">
        <v>169</v>
      </c>
      <c r="E759" s="268" t="s">
        <v>1</v>
      </c>
      <c r="F759" s="269" t="s">
        <v>171</v>
      </c>
      <c r="G759" s="267"/>
      <c r="H759" s="270">
        <v>6</v>
      </c>
      <c r="I759" s="271"/>
      <c r="J759" s="267"/>
      <c r="K759" s="267"/>
      <c r="L759" s="272"/>
      <c r="M759" s="273"/>
      <c r="N759" s="274"/>
      <c r="O759" s="274"/>
      <c r="P759" s="274"/>
      <c r="Q759" s="274"/>
      <c r="R759" s="274"/>
      <c r="S759" s="274"/>
      <c r="T759" s="27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76" t="s">
        <v>169</v>
      </c>
      <c r="AU759" s="276" t="s">
        <v>93</v>
      </c>
      <c r="AV759" s="15" t="s">
        <v>167</v>
      </c>
      <c r="AW759" s="15" t="s">
        <v>38</v>
      </c>
      <c r="AX759" s="15" t="s">
        <v>91</v>
      </c>
      <c r="AY759" s="276" t="s">
        <v>160</v>
      </c>
    </row>
    <row r="760" s="2" customFormat="1">
      <c r="A760" s="40"/>
      <c r="B760" s="41"/>
      <c r="C760" s="231" t="s">
        <v>971</v>
      </c>
      <c r="D760" s="231" t="s">
        <v>162</v>
      </c>
      <c r="E760" s="232" t="s">
        <v>972</v>
      </c>
      <c r="F760" s="233" t="s">
        <v>973</v>
      </c>
      <c r="G760" s="234" t="s">
        <v>877</v>
      </c>
      <c r="H760" s="235">
        <v>1</v>
      </c>
      <c r="I760" s="236"/>
      <c r="J760" s="237">
        <f>ROUND(I760*H760,2)</f>
        <v>0</v>
      </c>
      <c r="K760" s="233" t="s">
        <v>1</v>
      </c>
      <c r="L760" s="46"/>
      <c r="M760" s="238" t="s">
        <v>1</v>
      </c>
      <c r="N760" s="239" t="s">
        <v>48</v>
      </c>
      <c r="O760" s="93"/>
      <c r="P760" s="240">
        <f>O760*H760</f>
        <v>0</v>
      </c>
      <c r="Q760" s="240">
        <v>0</v>
      </c>
      <c r="R760" s="240">
        <f>Q760*H760</f>
        <v>0</v>
      </c>
      <c r="S760" s="240">
        <v>0</v>
      </c>
      <c r="T760" s="241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42" t="s">
        <v>760</v>
      </c>
      <c r="AT760" s="242" t="s">
        <v>162</v>
      </c>
      <c r="AU760" s="242" t="s">
        <v>93</v>
      </c>
      <c r="AY760" s="18" t="s">
        <v>160</v>
      </c>
      <c r="BE760" s="243">
        <f>IF(N760="základní",J760,0)</f>
        <v>0</v>
      </c>
      <c r="BF760" s="243">
        <f>IF(N760="snížená",J760,0)</f>
        <v>0</v>
      </c>
      <c r="BG760" s="243">
        <f>IF(N760="zákl. přenesená",J760,0)</f>
        <v>0</v>
      </c>
      <c r="BH760" s="243">
        <f>IF(N760="sníž. přenesená",J760,0)</f>
        <v>0</v>
      </c>
      <c r="BI760" s="243">
        <f>IF(N760="nulová",J760,0)</f>
        <v>0</v>
      </c>
      <c r="BJ760" s="18" t="s">
        <v>91</v>
      </c>
      <c r="BK760" s="243">
        <f>ROUND(I760*H760,2)</f>
        <v>0</v>
      </c>
      <c r="BL760" s="18" t="s">
        <v>760</v>
      </c>
      <c r="BM760" s="242" t="s">
        <v>974</v>
      </c>
    </row>
    <row r="761" s="13" customFormat="1">
      <c r="A761" s="13"/>
      <c r="B761" s="244"/>
      <c r="C761" s="245"/>
      <c r="D761" s="246" t="s">
        <v>169</v>
      </c>
      <c r="E761" s="247" t="s">
        <v>1</v>
      </c>
      <c r="F761" s="248" t="s">
        <v>391</v>
      </c>
      <c r="G761" s="245"/>
      <c r="H761" s="247" t="s">
        <v>1</v>
      </c>
      <c r="I761" s="249"/>
      <c r="J761" s="245"/>
      <c r="K761" s="245"/>
      <c r="L761" s="250"/>
      <c r="M761" s="251"/>
      <c r="N761" s="252"/>
      <c r="O761" s="252"/>
      <c r="P761" s="252"/>
      <c r="Q761" s="252"/>
      <c r="R761" s="252"/>
      <c r="S761" s="252"/>
      <c r="T761" s="25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4" t="s">
        <v>169</v>
      </c>
      <c r="AU761" s="254" t="s">
        <v>93</v>
      </c>
      <c r="AV761" s="13" t="s">
        <v>91</v>
      </c>
      <c r="AW761" s="13" t="s">
        <v>38</v>
      </c>
      <c r="AX761" s="13" t="s">
        <v>83</v>
      </c>
      <c r="AY761" s="254" t="s">
        <v>160</v>
      </c>
    </row>
    <row r="762" s="13" customFormat="1">
      <c r="A762" s="13"/>
      <c r="B762" s="244"/>
      <c r="C762" s="245"/>
      <c r="D762" s="246" t="s">
        <v>169</v>
      </c>
      <c r="E762" s="247" t="s">
        <v>1</v>
      </c>
      <c r="F762" s="248" t="s">
        <v>614</v>
      </c>
      <c r="G762" s="245"/>
      <c r="H762" s="247" t="s">
        <v>1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4" t="s">
        <v>169</v>
      </c>
      <c r="AU762" s="254" t="s">
        <v>93</v>
      </c>
      <c r="AV762" s="13" t="s">
        <v>91</v>
      </c>
      <c r="AW762" s="13" t="s">
        <v>38</v>
      </c>
      <c r="AX762" s="13" t="s">
        <v>83</v>
      </c>
      <c r="AY762" s="254" t="s">
        <v>160</v>
      </c>
    </row>
    <row r="763" s="13" customFormat="1">
      <c r="A763" s="13"/>
      <c r="B763" s="244"/>
      <c r="C763" s="245"/>
      <c r="D763" s="246" t="s">
        <v>169</v>
      </c>
      <c r="E763" s="247" t="s">
        <v>1</v>
      </c>
      <c r="F763" s="248" t="s">
        <v>975</v>
      </c>
      <c r="G763" s="245"/>
      <c r="H763" s="247" t="s">
        <v>1</v>
      </c>
      <c r="I763" s="249"/>
      <c r="J763" s="245"/>
      <c r="K763" s="245"/>
      <c r="L763" s="250"/>
      <c r="M763" s="251"/>
      <c r="N763" s="252"/>
      <c r="O763" s="252"/>
      <c r="P763" s="252"/>
      <c r="Q763" s="252"/>
      <c r="R763" s="252"/>
      <c r="S763" s="252"/>
      <c r="T763" s="25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4" t="s">
        <v>169</v>
      </c>
      <c r="AU763" s="254" t="s">
        <v>93</v>
      </c>
      <c r="AV763" s="13" t="s">
        <v>91</v>
      </c>
      <c r="AW763" s="13" t="s">
        <v>38</v>
      </c>
      <c r="AX763" s="13" t="s">
        <v>83</v>
      </c>
      <c r="AY763" s="254" t="s">
        <v>160</v>
      </c>
    </row>
    <row r="764" s="14" customFormat="1">
      <c r="A764" s="14"/>
      <c r="B764" s="255"/>
      <c r="C764" s="256"/>
      <c r="D764" s="246" t="s">
        <v>169</v>
      </c>
      <c r="E764" s="257" t="s">
        <v>1</v>
      </c>
      <c r="F764" s="258" t="s">
        <v>91</v>
      </c>
      <c r="G764" s="256"/>
      <c r="H764" s="259">
        <v>1</v>
      </c>
      <c r="I764" s="260"/>
      <c r="J764" s="256"/>
      <c r="K764" s="256"/>
      <c r="L764" s="261"/>
      <c r="M764" s="262"/>
      <c r="N764" s="263"/>
      <c r="O764" s="263"/>
      <c r="P764" s="263"/>
      <c r="Q764" s="263"/>
      <c r="R764" s="263"/>
      <c r="S764" s="263"/>
      <c r="T764" s="26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5" t="s">
        <v>169</v>
      </c>
      <c r="AU764" s="265" t="s">
        <v>93</v>
      </c>
      <c r="AV764" s="14" t="s">
        <v>93</v>
      </c>
      <c r="AW764" s="14" t="s">
        <v>38</v>
      </c>
      <c r="AX764" s="14" t="s">
        <v>83</v>
      </c>
      <c r="AY764" s="265" t="s">
        <v>160</v>
      </c>
    </row>
    <row r="765" s="15" customFormat="1">
      <c r="A765" s="15"/>
      <c r="B765" s="266"/>
      <c r="C765" s="267"/>
      <c r="D765" s="246" t="s">
        <v>169</v>
      </c>
      <c r="E765" s="268" t="s">
        <v>1</v>
      </c>
      <c r="F765" s="269" t="s">
        <v>171</v>
      </c>
      <c r="G765" s="267"/>
      <c r="H765" s="270">
        <v>1</v>
      </c>
      <c r="I765" s="271"/>
      <c r="J765" s="267"/>
      <c r="K765" s="267"/>
      <c r="L765" s="272"/>
      <c r="M765" s="273"/>
      <c r="N765" s="274"/>
      <c r="O765" s="274"/>
      <c r="P765" s="274"/>
      <c r="Q765" s="274"/>
      <c r="R765" s="274"/>
      <c r="S765" s="274"/>
      <c r="T765" s="27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6" t="s">
        <v>169</v>
      </c>
      <c r="AU765" s="276" t="s">
        <v>93</v>
      </c>
      <c r="AV765" s="15" t="s">
        <v>167</v>
      </c>
      <c r="AW765" s="15" t="s">
        <v>38</v>
      </c>
      <c r="AX765" s="15" t="s">
        <v>91</v>
      </c>
      <c r="AY765" s="276" t="s">
        <v>160</v>
      </c>
    </row>
    <row r="766" s="2" customFormat="1">
      <c r="A766" s="40"/>
      <c r="B766" s="41"/>
      <c r="C766" s="231" t="s">
        <v>976</v>
      </c>
      <c r="D766" s="231" t="s">
        <v>162</v>
      </c>
      <c r="E766" s="232" t="s">
        <v>977</v>
      </c>
      <c r="F766" s="233" t="s">
        <v>978</v>
      </c>
      <c r="G766" s="234" t="s">
        <v>877</v>
      </c>
      <c r="H766" s="235">
        <v>1</v>
      </c>
      <c r="I766" s="236"/>
      <c r="J766" s="237">
        <f>ROUND(I766*H766,2)</f>
        <v>0</v>
      </c>
      <c r="K766" s="233" t="s">
        <v>1</v>
      </c>
      <c r="L766" s="46"/>
      <c r="M766" s="238" t="s">
        <v>1</v>
      </c>
      <c r="N766" s="239" t="s">
        <v>48</v>
      </c>
      <c r="O766" s="93"/>
      <c r="P766" s="240">
        <f>O766*H766</f>
        <v>0</v>
      </c>
      <c r="Q766" s="240">
        <v>0</v>
      </c>
      <c r="R766" s="240">
        <f>Q766*H766</f>
        <v>0</v>
      </c>
      <c r="S766" s="240">
        <v>0</v>
      </c>
      <c r="T766" s="241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42" t="s">
        <v>760</v>
      </c>
      <c r="AT766" s="242" t="s">
        <v>162</v>
      </c>
      <c r="AU766" s="242" t="s">
        <v>93</v>
      </c>
      <c r="AY766" s="18" t="s">
        <v>160</v>
      </c>
      <c r="BE766" s="243">
        <f>IF(N766="základní",J766,0)</f>
        <v>0</v>
      </c>
      <c r="BF766" s="243">
        <f>IF(N766="snížená",J766,0)</f>
        <v>0</v>
      </c>
      <c r="BG766" s="243">
        <f>IF(N766="zákl. přenesená",J766,0)</f>
        <v>0</v>
      </c>
      <c r="BH766" s="243">
        <f>IF(N766="sníž. přenesená",J766,0)</f>
        <v>0</v>
      </c>
      <c r="BI766" s="243">
        <f>IF(N766="nulová",J766,0)</f>
        <v>0</v>
      </c>
      <c r="BJ766" s="18" t="s">
        <v>91</v>
      </c>
      <c r="BK766" s="243">
        <f>ROUND(I766*H766,2)</f>
        <v>0</v>
      </c>
      <c r="BL766" s="18" t="s">
        <v>760</v>
      </c>
      <c r="BM766" s="242" t="s">
        <v>979</v>
      </c>
    </row>
    <row r="767" s="13" customFormat="1">
      <c r="A767" s="13"/>
      <c r="B767" s="244"/>
      <c r="C767" s="245"/>
      <c r="D767" s="246" t="s">
        <v>169</v>
      </c>
      <c r="E767" s="247" t="s">
        <v>1</v>
      </c>
      <c r="F767" s="248" t="s">
        <v>391</v>
      </c>
      <c r="G767" s="245"/>
      <c r="H767" s="247" t="s">
        <v>1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4" t="s">
        <v>169</v>
      </c>
      <c r="AU767" s="254" t="s">
        <v>93</v>
      </c>
      <c r="AV767" s="13" t="s">
        <v>91</v>
      </c>
      <c r="AW767" s="13" t="s">
        <v>38</v>
      </c>
      <c r="AX767" s="13" t="s">
        <v>83</v>
      </c>
      <c r="AY767" s="254" t="s">
        <v>160</v>
      </c>
    </row>
    <row r="768" s="13" customFormat="1">
      <c r="A768" s="13"/>
      <c r="B768" s="244"/>
      <c r="C768" s="245"/>
      <c r="D768" s="246" t="s">
        <v>169</v>
      </c>
      <c r="E768" s="247" t="s">
        <v>1</v>
      </c>
      <c r="F768" s="248" t="s">
        <v>619</v>
      </c>
      <c r="G768" s="245"/>
      <c r="H768" s="247" t="s">
        <v>1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4" t="s">
        <v>169</v>
      </c>
      <c r="AU768" s="254" t="s">
        <v>93</v>
      </c>
      <c r="AV768" s="13" t="s">
        <v>91</v>
      </c>
      <c r="AW768" s="13" t="s">
        <v>38</v>
      </c>
      <c r="AX768" s="13" t="s">
        <v>83</v>
      </c>
      <c r="AY768" s="254" t="s">
        <v>160</v>
      </c>
    </row>
    <row r="769" s="13" customFormat="1">
      <c r="A769" s="13"/>
      <c r="B769" s="244"/>
      <c r="C769" s="245"/>
      <c r="D769" s="246" t="s">
        <v>169</v>
      </c>
      <c r="E769" s="247" t="s">
        <v>1</v>
      </c>
      <c r="F769" s="248" t="s">
        <v>980</v>
      </c>
      <c r="G769" s="245"/>
      <c r="H769" s="247" t="s">
        <v>1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4" t="s">
        <v>169</v>
      </c>
      <c r="AU769" s="254" t="s">
        <v>93</v>
      </c>
      <c r="AV769" s="13" t="s">
        <v>91</v>
      </c>
      <c r="AW769" s="13" t="s">
        <v>38</v>
      </c>
      <c r="AX769" s="13" t="s">
        <v>83</v>
      </c>
      <c r="AY769" s="254" t="s">
        <v>160</v>
      </c>
    </row>
    <row r="770" s="14" customFormat="1">
      <c r="A770" s="14"/>
      <c r="B770" s="255"/>
      <c r="C770" s="256"/>
      <c r="D770" s="246" t="s">
        <v>169</v>
      </c>
      <c r="E770" s="257" t="s">
        <v>1</v>
      </c>
      <c r="F770" s="258" t="s">
        <v>91</v>
      </c>
      <c r="G770" s="256"/>
      <c r="H770" s="259">
        <v>1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5" t="s">
        <v>169</v>
      </c>
      <c r="AU770" s="265" t="s">
        <v>93</v>
      </c>
      <c r="AV770" s="14" t="s">
        <v>93</v>
      </c>
      <c r="AW770" s="14" t="s">
        <v>38</v>
      </c>
      <c r="AX770" s="14" t="s">
        <v>83</v>
      </c>
      <c r="AY770" s="265" t="s">
        <v>160</v>
      </c>
    </row>
    <row r="771" s="15" customFormat="1">
      <c r="A771" s="15"/>
      <c r="B771" s="266"/>
      <c r="C771" s="267"/>
      <c r="D771" s="246" t="s">
        <v>169</v>
      </c>
      <c r="E771" s="268" t="s">
        <v>1</v>
      </c>
      <c r="F771" s="269" t="s">
        <v>171</v>
      </c>
      <c r="G771" s="267"/>
      <c r="H771" s="270">
        <v>1</v>
      </c>
      <c r="I771" s="271"/>
      <c r="J771" s="267"/>
      <c r="K771" s="267"/>
      <c r="L771" s="272"/>
      <c r="M771" s="273"/>
      <c r="N771" s="274"/>
      <c r="O771" s="274"/>
      <c r="P771" s="274"/>
      <c r="Q771" s="274"/>
      <c r="R771" s="274"/>
      <c r="S771" s="274"/>
      <c r="T771" s="27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6" t="s">
        <v>169</v>
      </c>
      <c r="AU771" s="276" t="s">
        <v>93</v>
      </c>
      <c r="AV771" s="15" t="s">
        <v>167</v>
      </c>
      <c r="AW771" s="15" t="s">
        <v>38</v>
      </c>
      <c r="AX771" s="15" t="s">
        <v>91</v>
      </c>
      <c r="AY771" s="276" t="s">
        <v>160</v>
      </c>
    </row>
    <row r="772" s="2" customFormat="1">
      <c r="A772" s="40"/>
      <c r="B772" s="41"/>
      <c r="C772" s="231" t="s">
        <v>981</v>
      </c>
      <c r="D772" s="231" t="s">
        <v>162</v>
      </c>
      <c r="E772" s="232" t="s">
        <v>982</v>
      </c>
      <c r="F772" s="233" t="s">
        <v>983</v>
      </c>
      <c r="G772" s="234" t="s">
        <v>877</v>
      </c>
      <c r="H772" s="235">
        <v>2</v>
      </c>
      <c r="I772" s="236"/>
      <c r="J772" s="237">
        <f>ROUND(I772*H772,2)</f>
        <v>0</v>
      </c>
      <c r="K772" s="233" t="s">
        <v>1</v>
      </c>
      <c r="L772" s="46"/>
      <c r="M772" s="238" t="s">
        <v>1</v>
      </c>
      <c r="N772" s="239" t="s">
        <v>48</v>
      </c>
      <c r="O772" s="93"/>
      <c r="P772" s="240">
        <f>O772*H772</f>
        <v>0</v>
      </c>
      <c r="Q772" s="240">
        <v>0</v>
      </c>
      <c r="R772" s="240">
        <f>Q772*H772</f>
        <v>0</v>
      </c>
      <c r="S772" s="240">
        <v>0</v>
      </c>
      <c r="T772" s="241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42" t="s">
        <v>760</v>
      </c>
      <c r="AT772" s="242" t="s">
        <v>162</v>
      </c>
      <c r="AU772" s="242" t="s">
        <v>93</v>
      </c>
      <c r="AY772" s="18" t="s">
        <v>160</v>
      </c>
      <c r="BE772" s="243">
        <f>IF(N772="základní",J772,0)</f>
        <v>0</v>
      </c>
      <c r="BF772" s="243">
        <f>IF(N772="snížená",J772,0)</f>
        <v>0</v>
      </c>
      <c r="BG772" s="243">
        <f>IF(N772="zákl. přenesená",J772,0)</f>
        <v>0</v>
      </c>
      <c r="BH772" s="243">
        <f>IF(N772="sníž. přenesená",J772,0)</f>
        <v>0</v>
      </c>
      <c r="BI772" s="243">
        <f>IF(N772="nulová",J772,0)</f>
        <v>0</v>
      </c>
      <c r="BJ772" s="18" t="s">
        <v>91</v>
      </c>
      <c r="BK772" s="243">
        <f>ROUND(I772*H772,2)</f>
        <v>0</v>
      </c>
      <c r="BL772" s="18" t="s">
        <v>760</v>
      </c>
      <c r="BM772" s="242" t="s">
        <v>984</v>
      </c>
    </row>
    <row r="773" s="13" customFormat="1">
      <c r="A773" s="13"/>
      <c r="B773" s="244"/>
      <c r="C773" s="245"/>
      <c r="D773" s="246" t="s">
        <v>169</v>
      </c>
      <c r="E773" s="247" t="s">
        <v>1</v>
      </c>
      <c r="F773" s="248" t="s">
        <v>391</v>
      </c>
      <c r="G773" s="245"/>
      <c r="H773" s="247" t="s">
        <v>1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4" t="s">
        <v>169</v>
      </c>
      <c r="AU773" s="254" t="s">
        <v>93</v>
      </c>
      <c r="AV773" s="13" t="s">
        <v>91</v>
      </c>
      <c r="AW773" s="13" t="s">
        <v>38</v>
      </c>
      <c r="AX773" s="13" t="s">
        <v>83</v>
      </c>
      <c r="AY773" s="254" t="s">
        <v>160</v>
      </c>
    </row>
    <row r="774" s="13" customFormat="1">
      <c r="A774" s="13"/>
      <c r="B774" s="244"/>
      <c r="C774" s="245"/>
      <c r="D774" s="246" t="s">
        <v>169</v>
      </c>
      <c r="E774" s="247" t="s">
        <v>1</v>
      </c>
      <c r="F774" s="248" t="s">
        <v>937</v>
      </c>
      <c r="G774" s="245"/>
      <c r="H774" s="247" t="s">
        <v>1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4" t="s">
        <v>169</v>
      </c>
      <c r="AU774" s="254" t="s">
        <v>93</v>
      </c>
      <c r="AV774" s="13" t="s">
        <v>91</v>
      </c>
      <c r="AW774" s="13" t="s">
        <v>38</v>
      </c>
      <c r="AX774" s="13" t="s">
        <v>83</v>
      </c>
      <c r="AY774" s="254" t="s">
        <v>160</v>
      </c>
    </row>
    <row r="775" s="13" customFormat="1">
      <c r="A775" s="13"/>
      <c r="B775" s="244"/>
      <c r="C775" s="245"/>
      <c r="D775" s="246" t="s">
        <v>169</v>
      </c>
      <c r="E775" s="247" t="s">
        <v>1</v>
      </c>
      <c r="F775" s="248" t="s">
        <v>985</v>
      </c>
      <c r="G775" s="245"/>
      <c r="H775" s="247" t="s">
        <v>1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4" t="s">
        <v>169</v>
      </c>
      <c r="AU775" s="254" t="s">
        <v>93</v>
      </c>
      <c r="AV775" s="13" t="s">
        <v>91</v>
      </c>
      <c r="AW775" s="13" t="s">
        <v>38</v>
      </c>
      <c r="AX775" s="13" t="s">
        <v>83</v>
      </c>
      <c r="AY775" s="254" t="s">
        <v>160</v>
      </c>
    </row>
    <row r="776" s="14" customFormat="1">
      <c r="A776" s="14"/>
      <c r="B776" s="255"/>
      <c r="C776" s="256"/>
      <c r="D776" s="246" t="s">
        <v>169</v>
      </c>
      <c r="E776" s="257" t="s">
        <v>1</v>
      </c>
      <c r="F776" s="258" t="s">
        <v>91</v>
      </c>
      <c r="G776" s="256"/>
      <c r="H776" s="259">
        <v>1</v>
      </c>
      <c r="I776" s="260"/>
      <c r="J776" s="256"/>
      <c r="K776" s="256"/>
      <c r="L776" s="261"/>
      <c r="M776" s="262"/>
      <c r="N776" s="263"/>
      <c r="O776" s="263"/>
      <c r="P776" s="263"/>
      <c r="Q776" s="263"/>
      <c r="R776" s="263"/>
      <c r="S776" s="263"/>
      <c r="T776" s="26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5" t="s">
        <v>169</v>
      </c>
      <c r="AU776" s="265" t="s">
        <v>93</v>
      </c>
      <c r="AV776" s="14" t="s">
        <v>93</v>
      </c>
      <c r="AW776" s="14" t="s">
        <v>38</v>
      </c>
      <c r="AX776" s="14" t="s">
        <v>83</v>
      </c>
      <c r="AY776" s="265" t="s">
        <v>160</v>
      </c>
    </row>
    <row r="777" s="13" customFormat="1">
      <c r="A777" s="13"/>
      <c r="B777" s="244"/>
      <c r="C777" s="245"/>
      <c r="D777" s="246" t="s">
        <v>169</v>
      </c>
      <c r="E777" s="247" t="s">
        <v>1</v>
      </c>
      <c r="F777" s="248" t="s">
        <v>986</v>
      </c>
      <c r="G777" s="245"/>
      <c r="H777" s="247" t="s">
        <v>1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4" t="s">
        <v>169</v>
      </c>
      <c r="AU777" s="254" t="s">
        <v>93</v>
      </c>
      <c r="AV777" s="13" t="s">
        <v>91</v>
      </c>
      <c r="AW777" s="13" t="s">
        <v>38</v>
      </c>
      <c r="AX777" s="13" t="s">
        <v>83</v>
      </c>
      <c r="AY777" s="254" t="s">
        <v>160</v>
      </c>
    </row>
    <row r="778" s="14" customFormat="1">
      <c r="A778" s="14"/>
      <c r="B778" s="255"/>
      <c r="C778" s="256"/>
      <c r="D778" s="246" t="s">
        <v>169</v>
      </c>
      <c r="E778" s="257" t="s">
        <v>1</v>
      </c>
      <c r="F778" s="258" t="s">
        <v>91</v>
      </c>
      <c r="G778" s="256"/>
      <c r="H778" s="259">
        <v>1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5" t="s">
        <v>169</v>
      </c>
      <c r="AU778" s="265" t="s">
        <v>93</v>
      </c>
      <c r="AV778" s="14" t="s">
        <v>93</v>
      </c>
      <c r="AW778" s="14" t="s">
        <v>38</v>
      </c>
      <c r="AX778" s="14" t="s">
        <v>83</v>
      </c>
      <c r="AY778" s="265" t="s">
        <v>160</v>
      </c>
    </row>
    <row r="779" s="15" customFormat="1">
      <c r="A779" s="15"/>
      <c r="B779" s="266"/>
      <c r="C779" s="267"/>
      <c r="D779" s="246" t="s">
        <v>169</v>
      </c>
      <c r="E779" s="268" t="s">
        <v>1</v>
      </c>
      <c r="F779" s="269" t="s">
        <v>171</v>
      </c>
      <c r="G779" s="267"/>
      <c r="H779" s="270">
        <v>2</v>
      </c>
      <c r="I779" s="271"/>
      <c r="J779" s="267"/>
      <c r="K779" s="267"/>
      <c r="L779" s="272"/>
      <c r="M779" s="273"/>
      <c r="N779" s="274"/>
      <c r="O779" s="274"/>
      <c r="P779" s="274"/>
      <c r="Q779" s="274"/>
      <c r="R779" s="274"/>
      <c r="S779" s="274"/>
      <c r="T779" s="27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76" t="s">
        <v>169</v>
      </c>
      <c r="AU779" s="276" t="s">
        <v>93</v>
      </c>
      <c r="AV779" s="15" t="s">
        <v>167</v>
      </c>
      <c r="AW779" s="15" t="s">
        <v>38</v>
      </c>
      <c r="AX779" s="15" t="s">
        <v>91</v>
      </c>
      <c r="AY779" s="276" t="s">
        <v>160</v>
      </c>
    </row>
    <row r="780" s="2" customFormat="1" ht="21.75" customHeight="1">
      <c r="A780" s="40"/>
      <c r="B780" s="41"/>
      <c r="C780" s="231" t="s">
        <v>987</v>
      </c>
      <c r="D780" s="231" t="s">
        <v>162</v>
      </c>
      <c r="E780" s="232" t="s">
        <v>988</v>
      </c>
      <c r="F780" s="233" t="s">
        <v>989</v>
      </c>
      <c r="G780" s="234" t="s">
        <v>165</v>
      </c>
      <c r="H780" s="235">
        <v>2</v>
      </c>
      <c r="I780" s="236"/>
      <c r="J780" s="237">
        <f>ROUND(I780*H780,2)</f>
        <v>0</v>
      </c>
      <c r="K780" s="233" t="s">
        <v>1</v>
      </c>
      <c r="L780" s="46"/>
      <c r="M780" s="238" t="s">
        <v>1</v>
      </c>
      <c r="N780" s="239" t="s">
        <v>48</v>
      </c>
      <c r="O780" s="93"/>
      <c r="P780" s="240">
        <f>O780*H780</f>
        <v>0</v>
      </c>
      <c r="Q780" s="240">
        <v>0</v>
      </c>
      <c r="R780" s="240">
        <f>Q780*H780</f>
        <v>0</v>
      </c>
      <c r="S780" s="240">
        <v>0</v>
      </c>
      <c r="T780" s="241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42" t="s">
        <v>760</v>
      </c>
      <c r="AT780" s="242" t="s">
        <v>162</v>
      </c>
      <c r="AU780" s="242" t="s">
        <v>93</v>
      </c>
      <c r="AY780" s="18" t="s">
        <v>160</v>
      </c>
      <c r="BE780" s="243">
        <f>IF(N780="základní",J780,0)</f>
        <v>0</v>
      </c>
      <c r="BF780" s="243">
        <f>IF(N780="snížená",J780,0)</f>
        <v>0</v>
      </c>
      <c r="BG780" s="243">
        <f>IF(N780="zákl. přenesená",J780,0)</f>
        <v>0</v>
      </c>
      <c r="BH780" s="243">
        <f>IF(N780="sníž. přenesená",J780,0)</f>
        <v>0</v>
      </c>
      <c r="BI780" s="243">
        <f>IF(N780="nulová",J780,0)</f>
        <v>0</v>
      </c>
      <c r="BJ780" s="18" t="s">
        <v>91</v>
      </c>
      <c r="BK780" s="243">
        <f>ROUND(I780*H780,2)</f>
        <v>0</v>
      </c>
      <c r="BL780" s="18" t="s">
        <v>760</v>
      </c>
      <c r="BM780" s="242" t="s">
        <v>990</v>
      </c>
    </row>
    <row r="781" s="13" customFormat="1">
      <c r="A781" s="13"/>
      <c r="B781" s="244"/>
      <c r="C781" s="245"/>
      <c r="D781" s="246" t="s">
        <v>169</v>
      </c>
      <c r="E781" s="247" t="s">
        <v>1</v>
      </c>
      <c r="F781" s="248" t="s">
        <v>391</v>
      </c>
      <c r="G781" s="245"/>
      <c r="H781" s="247" t="s">
        <v>1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4" t="s">
        <v>169</v>
      </c>
      <c r="AU781" s="254" t="s">
        <v>93</v>
      </c>
      <c r="AV781" s="13" t="s">
        <v>91</v>
      </c>
      <c r="AW781" s="13" t="s">
        <v>38</v>
      </c>
      <c r="AX781" s="13" t="s">
        <v>83</v>
      </c>
      <c r="AY781" s="254" t="s">
        <v>160</v>
      </c>
    </row>
    <row r="782" s="13" customFormat="1">
      <c r="A782" s="13"/>
      <c r="B782" s="244"/>
      <c r="C782" s="245"/>
      <c r="D782" s="246" t="s">
        <v>169</v>
      </c>
      <c r="E782" s="247" t="s">
        <v>1</v>
      </c>
      <c r="F782" s="248" t="s">
        <v>991</v>
      </c>
      <c r="G782" s="245"/>
      <c r="H782" s="247" t="s">
        <v>1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4" t="s">
        <v>169</v>
      </c>
      <c r="AU782" s="254" t="s">
        <v>93</v>
      </c>
      <c r="AV782" s="13" t="s">
        <v>91</v>
      </c>
      <c r="AW782" s="13" t="s">
        <v>38</v>
      </c>
      <c r="AX782" s="13" t="s">
        <v>83</v>
      </c>
      <c r="AY782" s="254" t="s">
        <v>160</v>
      </c>
    </row>
    <row r="783" s="13" customFormat="1">
      <c r="A783" s="13"/>
      <c r="B783" s="244"/>
      <c r="C783" s="245"/>
      <c r="D783" s="246" t="s">
        <v>169</v>
      </c>
      <c r="E783" s="247" t="s">
        <v>1</v>
      </c>
      <c r="F783" s="248" t="s">
        <v>992</v>
      </c>
      <c r="G783" s="245"/>
      <c r="H783" s="247" t="s">
        <v>1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4" t="s">
        <v>169</v>
      </c>
      <c r="AU783" s="254" t="s">
        <v>93</v>
      </c>
      <c r="AV783" s="13" t="s">
        <v>91</v>
      </c>
      <c r="AW783" s="13" t="s">
        <v>38</v>
      </c>
      <c r="AX783" s="13" t="s">
        <v>83</v>
      </c>
      <c r="AY783" s="254" t="s">
        <v>160</v>
      </c>
    </row>
    <row r="784" s="14" customFormat="1">
      <c r="A784" s="14"/>
      <c r="B784" s="255"/>
      <c r="C784" s="256"/>
      <c r="D784" s="246" t="s">
        <v>169</v>
      </c>
      <c r="E784" s="257" t="s">
        <v>1</v>
      </c>
      <c r="F784" s="258" t="s">
        <v>91</v>
      </c>
      <c r="G784" s="256"/>
      <c r="H784" s="259">
        <v>1</v>
      </c>
      <c r="I784" s="260"/>
      <c r="J784" s="256"/>
      <c r="K784" s="256"/>
      <c r="L784" s="261"/>
      <c r="M784" s="262"/>
      <c r="N784" s="263"/>
      <c r="O784" s="263"/>
      <c r="P784" s="263"/>
      <c r="Q784" s="263"/>
      <c r="R784" s="263"/>
      <c r="S784" s="263"/>
      <c r="T784" s="26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5" t="s">
        <v>169</v>
      </c>
      <c r="AU784" s="265" t="s">
        <v>93</v>
      </c>
      <c r="AV784" s="14" t="s">
        <v>93</v>
      </c>
      <c r="AW784" s="14" t="s">
        <v>38</v>
      </c>
      <c r="AX784" s="14" t="s">
        <v>83</v>
      </c>
      <c r="AY784" s="265" t="s">
        <v>160</v>
      </c>
    </row>
    <row r="785" s="13" customFormat="1">
      <c r="A785" s="13"/>
      <c r="B785" s="244"/>
      <c r="C785" s="245"/>
      <c r="D785" s="246" t="s">
        <v>169</v>
      </c>
      <c r="E785" s="247" t="s">
        <v>1</v>
      </c>
      <c r="F785" s="248" t="s">
        <v>993</v>
      </c>
      <c r="G785" s="245"/>
      <c r="H785" s="247" t="s">
        <v>1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4" t="s">
        <v>169</v>
      </c>
      <c r="AU785" s="254" t="s">
        <v>93</v>
      </c>
      <c r="AV785" s="13" t="s">
        <v>91</v>
      </c>
      <c r="AW785" s="13" t="s">
        <v>38</v>
      </c>
      <c r="AX785" s="13" t="s">
        <v>83</v>
      </c>
      <c r="AY785" s="254" t="s">
        <v>160</v>
      </c>
    </row>
    <row r="786" s="14" customFormat="1">
      <c r="A786" s="14"/>
      <c r="B786" s="255"/>
      <c r="C786" s="256"/>
      <c r="D786" s="246" t="s">
        <v>169</v>
      </c>
      <c r="E786" s="257" t="s">
        <v>1</v>
      </c>
      <c r="F786" s="258" t="s">
        <v>91</v>
      </c>
      <c r="G786" s="256"/>
      <c r="H786" s="259">
        <v>1</v>
      </c>
      <c r="I786" s="260"/>
      <c r="J786" s="256"/>
      <c r="K786" s="256"/>
      <c r="L786" s="261"/>
      <c r="M786" s="262"/>
      <c r="N786" s="263"/>
      <c r="O786" s="263"/>
      <c r="P786" s="263"/>
      <c r="Q786" s="263"/>
      <c r="R786" s="263"/>
      <c r="S786" s="263"/>
      <c r="T786" s="26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5" t="s">
        <v>169</v>
      </c>
      <c r="AU786" s="265" t="s">
        <v>93</v>
      </c>
      <c r="AV786" s="14" t="s">
        <v>93</v>
      </c>
      <c r="AW786" s="14" t="s">
        <v>38</v>
      </c>
      <c r="AX786" s="14" t="s">
        <v>83</v>
      </c>
      <c r="AY786" s="265" t="s">
        <v>160</v>
      </c>
    </row>
    <row r="787" s="15" customFormat="1">
      <c r="A787" s="15"/>
      <c r="B787" s="266"/>
      <c r="C787" s="267"/>
      <c r="D787" s="246" t="s">
        <v>169</v>
      </c>
      <c r="E787" s="268" t="s">
        <v>1</v>
      </c>
      <c r="F787" s="269" t="s">
        <v>171</v>
      </c>
      <c r="G787" s="267"/>
      <c r="H787" s="270">
        <v>2</v>
      </c>
      <c r="I787" s="271"/>
      <c r="J787" s="267"/>
      <c r="K787" s="267"/>
      <c r="L787" s="272"/>
      <c r="M787" s="273"/>
      <c r="N787" s="274"/>
      <c r="O787" s="274"/>
      <c r="P787" s="274"/>
      <c r="Q787" s="274"/>
      <c r="R787" s="274"/>
      <c r="S787" s="274"/>
      <c r="T787" s="27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76" t="s">
        <v>169</v>
      </c>
      <c r="AU787" s="276" t="s">
        <v>93</v>
      </c>
      <c r="AV787" s="15" t="s">
        <v>167</v>
      </c>
      <c r="AW787" s="15" t="s">
        <v>38</v>
      </c>
      <c r="AX787" s="15" t="s">
        <v>91</v>
      </c>
      <c r="AY787" s="276" t="s">
        <v>160</v>
      </c>
    </row>
    <row r="788" s="2" customFormat="1" ht="16.5" customHeight="1">
      <c r="A788" s="40"/>
      <c r="B788" s="41"/>
      <c r="C788" s="231" t="s">
        <v>994</v>
      </c>
      <c r="D788" s="231" t="s">
        <v>162</v>
      </c>
      <c r="E788" s="232" t="s">
        <v>995</v>
      </c>
      <c r="F788" s="233" t="s">
        <v>996</v>
      </c>
      <c r="G788" s="234" t="s">
        <v>877</v>
      </c>
      <c r="H788" s="235">
        <v>1</v>
      </c>
      <c r="I788" s="236"/>
      <c r="J788" s="237">
        <f>ROUND(I788*H788,2)</f>
        <v>0</v>
      </c>
      <c r="K788" s="233" t="s">
        <v>1</v>
      </c>
      <c r="L788" s="46"/>
      <c r="M788" s="238" t="s">
        <v>1</v>
      </c>
      <c r="N788" s="239" t="s">
        <v>48</v>
      </c>
      <c r="O788" s="93"/>
      <c r="P788" s="240">
        <f>O788*H788</f>
        <v>0</v>
      </c>
      <c r="Q788" s="240">
        <v>0</v>
      </c>
      <c r="R788" s="240">
        <f>Q788*H788</f>
        <v>0</v>
      </c>
      <c r="S788" s="240">
        <v>0</v>
      </c>
      <c r="T788" s="241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42" t="s">
        <v>760</v>
      </c>
      <c r="AT788" s="242" t="s">
        <v>162</v>
      </c>
      <c r="AU788" s="242" t="s">
        <v>93</v>
      </c>
      <c r="AY788" s="18" t="s">
        <v>160</v>
      </c>
      <c r="BE788" s="243">
        <f>IF(N788="základní",J788,0)</f>
        <v>0</v>
      </c>
      <c r="BF788" s="243">
        <f>IF(N788="snížená",J788,0)</f>
        <v>0</v>
      </c>
      <c r="BG788" s="243">
        <f>IF(N788="zákl. přenesená",J788,0)</f>
        <v>0</v>
      </c>
      <c r="BH788" s="243">
        <f>IF(N788="sníž. přenesená",J788,0)</f>
        <v>0</v>
      </c>
      <c r="BI788" s="243">
        <f>IF(N788="nulová",J788,0)</f>
        <v>0</v>
      </c>
      <c r="BJ788" s="18" t="s">
        <v>91</v>
      </c>
      <c r="BK788" s="243">
        <f>ROUND(I788*H788,2)</f>
        <v>0</v>
      </c>
      <c r="BL788" s="18" t="s">
        <v>760</v>
      </c>
      <c r="BM788" s="242" t="s">
        <v>997</v>
      </c>
    </row>
    <row r="789" s="13" customFormat="1">
      <c r="A789" s="13"/>
      <c r="B789" s="244"/>
      <c r="C789" s="245"/>
      <c r="D789" s="246" t="s">
        <v>169</v>
      </c>
      <c r="E789" s="247" t="s">
        <v>1</v>
      </c>
      <c r="F789" s="248" t="s">
        <v>391</v>
      </c>
      <c r="G789" s="245"/>
      <c r="H789" s="247" t="s">
        <v>1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4" t="s">
        <v>169</v>
      </c>
      <c r="AU789" s="254" t="s">
        <v>93</v>
      </c>
      <c r="AV789" s="13" t="s">
        <v>91</v>
      </c>
      <c r="AW789" s="13" t="s">
        <v>38</v>
      </c>
      <c r="AX789" s="13" t="s">
        <v>83</v>
      </c>
      <c r="AY789" s="254" t="s">
        <v>160</v>
      </c>
    </row>
    <row r="790" s="13" customFormat="1">
      <c r="A790" s="13"/>
      <c r="B790" s="244"/>
      <c r="C790" s="245"/>
      <c r="D790" s="246" t="s">
        <v>169</v>
      </c>
      <c r="E790" s="247" t="s">
        <v>1</v>
      </c>
      <c r="F790" s="248" t="s">
        <v>998</v>
      </c>
      <c r="G790" s="245"/>
      <c r="H790" s="247" t="s">
        <v>1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4" t="s">
        <v>169</v>
      </c>
      <c r="AU790" s="254" t="s">
        <v>93</v>
      </c>
      <c r="AV790" s="13" t="s">
        <v>91</v>
      </c>
      <c r="AW790" s="13" t="s">
        <v>38</v>
      </c>
      <c r="AX790" s="13" t="s">
        <v>83</v>
      </c>
      <c r="AY790" s="254" t="s">
        <v>160</v>
      </c>
    </row>
    <row r="791" s="13" customFormat="1">
      <c r="A791" s="13"/>
      <c r="B791" s="244"/>
      <c r="C791" s="245"/>
      <c r="D791" s="246" t="s">
        <v>169</v>
      </c>
      <c r="E791" s="247" t="s">
        <v>1</v>
      </c>
      <c r="F791" s="248" t="s">
        <v>999</v>
      </c>
      <c r="G791" s="245"/>
      <c r="H791" s="247" t="s">
        <v>1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4" t="s">
        <v>169</v>
      </c>
      <c r="AU791" s="254" t="s">
        <v>93</v>
      </c>
      <c r="AV791" s="13" t="s">
        <v>91</v>
      </c>
      <c r="AW791" s="13" t="s">
        <v>38</v>
      </c>
      <c r="AX791" s="13" t="s">
        <v>83</v>
      </c>
      <c r="AY791" s="254" t="s">
        <v>160</v>
      </c>
    </row>
    <row r="792" s="14" customFormat="1">
      <c r="A792" s="14"/>
      <c r="B792" s="255"/>
      <c r="C792" s="256"/>
      <c r="D792" s="246" t="s">
        <v>169</v>
      </c>
      <c r="E792" s="257" t="s">
        <v>1</v>
      </c>
      <c r="F792" s="258" t="s">
        <v>91</v>
      </c>
      <c r="G792" s="256"/>
      <c r="H792" s="259">
        <v>1</v>
      </c>
      <c r="I792" s="260"/>
      <c r="J792" s="256"/>
      <c r="K792" s="256"/>
      <c r="L792" s="261"/>
      <c r="M792" s="262"/>
      <c r="N792" s="263"/>
      <c r="O792" s="263"/>
      <c r="P792" s="263"/>
      <c r="Q792" s="263"/>
      <c r="R792" s="263"/>
      <c r="S792" s="263"/>
      <c r="T792" s="26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5" t="s">
        <v>169</v>
      </c>
      <c r="AU792" s="265" t="s">
        <v>93</v>
      </c>
      <c r="AV792" s="14" t="s">
        <v>93</v>
      </c>
      <c r="AW792" s="14" t="s">
        <v>38</v>
      </c>
      <c r="AX792" s="14" t="s">
        <v>91</v>
      </c>
      <c r="AY792" s="265" t="s">
        <v>160</v>
      </c>
    </row>
    <row r="793" s="2" customFormat="1">
      <c r="A793" s="40"/>
      <c r="B793" s="41"/>
      <c r="C793" s="231" t="s">
        <v>1000</v>
      </c>
      <c r="D793" s="231" t="s">
        <v>162</v>
      </c>
      <c r="E793" s="232" t="s">
        <v>1001</v>
      </c>
      <c r="F793" s="233" t="s">
        <v>1002</v>
      </c>
      <c r="G793" s="234" t="s">
        <v>165</v>
      </c>
      <c r="H793" s="235">
        <v>2</v>
      </c>
      <c r="I793" s="236"/>
      <c r="J793" s="237">
        <f>ROUND(I793*H793,2)</f>
        <v>0</v>
      </c>
      <c r="K793" s="233" t="s">
        <v>1</v>
      </c>
      <c r="L793" s="46"/>
      <c r="M793" s="238" t="s">
        <v>1</v>
      </c>
      <c r="N793" s="239" t="s">
        <v>48</v>
      </c>
      <c r="O793" s="93"/>
      <c r="P793" s="240">
        <f>O793*H793</f>
        <v>0</v>
      </c>
      <c r="Q793" s="240">
        <v>0</v>
      </c>
      <c r="R793" s="240">
        <f>Q793*H793</f>
        <v>0</v>
      </c>
      <c r="S793" s="240">
        <v>0</v>
      </c>
      <c r="T793" s="241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42" t="s">
        <v>760</v>
      </c>
      <c r="AT793" s="242" t="s">
        <v>162</v>
      </c>
      <c r="AU793" s="242" t="s">
        <v>93</v>
      </c>
      <c r="AY793" s="18" t="s">
        <v>160</v>
      </c>
      <c r="BE793" s="243">
        <f>IF(N793="základní",J793,0)</f>
        <v>0</v>
      </c>
      <c r="BF793" s="243">
        <f>IF(N793="snížená",J793,0)</f>
        <v>0</v>
      </c>
      <c r="BG793" s="243">
        <f>IF(N793="zákl. přenesená",J793,0)</f>
        <v>0</v>
      </c>
      <c r="BH793" s="243">
        <f>IF(N793="sníž. přenesená",J793,0)</f>
        <v>0</v>
      </c>
      <c r="BI793" s="243">
        <f>IF(N793="nulová",J793,0)</f>
        <v>0</v>
      </c>
      <c r="BJ793" s="18" t="s">
        <v>91</v>
      </c>
      <c r="BK793" s="243">
        <f>ROUND(I793*H793,2)</f>
        <v>0</v>
      </c>
      <c r="BL793" s="18" t="s">
        <v>760</v>
      </c>
      <c r="BM793" s="242" t="s">
        <v>1003</v>
      </c>
    </row>
    <row r="794" s="13" customFormat="1">
      <c r="A794" s="13"/>
      <c r="B794" s="244"/>
      <c r="C794" s="245"/>
      <c r="D794" s="246" t="s">
        <v>169</v>
      </c>
      <c r="E794" s="247" t="s">
        <v>1</v>
      </c>
      <c r="F794" s="248" t="s">
        <v>391</v>
      </c>
      <c r="G794" s="245"/>
      <c r="H794" s="247" t="s">
        <v>1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4" t="s">
        <v>169</v>
      </c>
      <c r="AU794" s="254" t="s">
        <v>93</v>
      </c>
      <c r="AV794" s="13" t="s">
        <v>91</v>
      </c>
      <c r="AW794" s="13" t="s">
        <v>38</v>
      </c>
      <c r="AX794" s="13" t="s">
        <v>83</v>
      </c>
      <c r="AY794" s="254" t="s">
        <v>160</v>
      </c>
    </row>
    <row r="795" s="13" customFormat="1">
      <c r="A795" s="13"/>
      <c r="B795" s="244"/>
      <c r="C795" s="245"/>
      <c r="D795" s="246" t="s">
        <v>169</v>
      </c>
      <c r="E795" s="247" t="s">
        <v>1</v>
      </c>
      <c r="F795" s="248" t="s">
        <v>991</v>
      </c>
      <c r="G795" s="245"/>
      <c r="H795" s="247" t="s">
        <v>1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4" t="s">
        <v>169</v>
      </c>
      <c r="AU795" s="254" t="s">
        <v>93</v>
      </c>
      <c r="AV795" s="13" t="s">
        <v>91</v>
      </c>
      <c r="AW795" s="13" t="s">
        <v>38</v>
      </c>
      <c r="AX795" s="13" t="s">
        <v>83</v>
      </c>
      <c r="AY795" s="254" t="s">
        <v>160</v>
      </c>
    </row>
    <row r="796" s="13" customFormat="1">
      <c r="A796" s="13"/>
      <c r="B796" s="244"/>
      <c r="C796" s="245"/>
      <c r="D796" s="246" t="s">
        <v>169</v>
      </c>
      <c r="E796" s="247" t="s">
        <v>1</v>
      </c>
      <c r="F796" s="248" t="s">
        <v>1004</v>
      </c>
      <c r="G796" s="245"/>
      <c r="H796" s="247" t="s">
        <v>1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4" t="s">
        <v>169</v>
      </c>
      <c r="AU796" s="254" t="s">
        <v>93</v>
      </c>
      <c r="AV796" s="13" t="s">
        <v>91</v>
      </c>
      <c r="AW796" s="13" t="s">
        <v>38</v>
      </c>
      <c r="AX796" s="13" t="s">
        <v>83</v>
      </c>
      <c r="AY796" s="254" t="s">
        <v>160</v>
      </c>
    </row>
    <row r="797" s="14" customFormat="1">
      <c r="A797" s="14"/>
      <c r="B797" s="255"/>
      <c r="C797" s="256"/>
      <c r="D797" s="246" t="s">
        <v>169</v>
      </c>
      <c r="E797" s="257" t="s">
        <v>1</v>
      </c>
      <c r="F797" s="258" t="s">
        <v>91</v>
      </c>
      <c r="G797" s="256"/>
      <c r="H797" s="259">
        <v>1</v>
      </c>
      <c r="I797" s="260"/>
      <c r="J797" s="256"/>
      <c r="K797" s="256"/>
      <c r="L797" s="261"/>
      <c r="M797" s="262"/>
      <c r="N797" s="263"/>
      <c r="O797" s="263"/>
      <c r="P797" s="263"/>
      <c r="Q797" s="263"/>
      <c r="R797" s="263"/>
      <c r="S797" s="263"/>
      <c r="T797" s="26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5" t="s">
        <v>169</v>
      </c>
      <c r="AU797" s="265" t="s">
        <v>93</v>
      </c>
      <c r="AV797" s="14" t="s">
        <v>93</v>
      </c>
      <c r="AW797" s="14" t="s">
        <v>38</v>
      </c>
      <c r="AX797" s="14" t="s">
        <v>83</v>
      </c>
      <c r="AY797" s="265" t="s">
        <v>160</v>
      </c>
    </row>
    <row r="798" s="13" customFormat="1">
      <c r="A798" s="13"/>
      <c r="B798" s="244"/>
      <c r="C798" s="245"/>
      <c r="D798" s="246" t="s">
        <v>169</v>
      </c>
      <c r="E798" s="247" t="s">
        <v>1</v>
      </c>
      <c r="F798" s="248" t="s">
        <v>1005</v>
      </c>
      <c r="G798" s="245"/>
      <c r="H798" s="247" t="s">
        <v>1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4" t="s">
        <v>169</v>
      </c>
      <c r="AU798" s="254" t="s">
        <v>93</v>
      </c>
      <c r="AV798" s="13" t="s">
        <v>91</v>
      </c>
      <c r="AW798" s="13" t="s">
        <v>38</v>
      </c>
      <c r="AX798" s="13" t="s">
        <v>83</v>
      </c>
      <c r="AY798" s="254" t="s">
        <v>160</v>
      </c>
    </row>
    <row r="799" s="14" customFormat="1">
      <c r="A799" s="14"/>
      <c r="B799" s="255"/>
      <c r="C799" s="256"/>
      <c r="D799" s="246" t="s">
        <v>169</v>
      </c>
      <c r="E799" s="257" t="s">
        <v>1</v>
      </c>
      <c r="F799" s="258" t="s">
        <v>91</v>
      </c>
      <c r="G799" s="256"/>
      <c r="H799" s="259">
        <v>1</v>
      </c>
      <c r="I799" s="260"/>
      <c r="J799" s="256"/>
      <c r="K799" s="256"/>
      <c r="L799" s="261"/>
      <c r="M799" s="262"/>
      <c r="N799" s="263"/>
      <c r="O799" s="263"/>
      <c r="P799" s="263"/>
      <c r="Q799" s="263"/>
      <c r="R799" s="263"/>
      <c r="S799" s="263"/>
      <c r="T799" s="26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5" t="s">
        <v>169</v>
      </c>
      <c r="AU799" s="265" t="s">
        <v>93</v>
      </c>
      <c r="AV799" s="14" t="s">
        <v>93</v>
      </c>
      <c r="AW799" s="14" t="s">
        <v>38</v>
      </c>
      <c r="AX799" s="14" t="s">
        <v>83</v>
      </c>
      <c r="AY799" s="265" t="s">
        <v>160</v>
      </c>
    </row>
    <row r="800" s="15" customFormat="1">
      <c r="A800" s="15"/>
      <c r="B800" s="266"/>
      <c r="C800" s="267"/>
      <c r="D800" s="246" t="s">
        <v>169</v>
      </c>
      <c r="E800" s="268" t="s">
        <v>1</v>
      </c>
      <c r="F800" s="269" t="s">
        <v>171</v>
      </c>
      <c r="G800" s="267"/>
      <c r="H800" s="270">
        <v>2</v>
      </c>
      <c r="I800" s="271"/>
      <c r="J800" s="267"/>
      <c r="K800" s="267"/>
      <c r="L800" s="272"/>
      <c r="M800" s="273"/>
      <c r="N800" s="274"/>
      <c r="O800" s="274"/>
      <c r="P800" s="274"/>
      <c r="Q800" s="274"/>
      <c r="R800" s="274"/>
      <c r="S800" s="274"/>
      <c r="T800" s="27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76" t="s">
        <v>169</v>
      </c>
      <c r="AU800" s="276" t="s">
        <v>93</v>
      </c>
      <c r="AV800" s="15" t="s">
        <v>167</v>
      </c>
      <c r="AW800" s="15" t="s">
        <v>38</v>
      </c>
      <c r="AX800" s="15" t="s">
        <v>91</v>
      </c>
      <c r="AY800" s="276" t="s">
        <v>160</v>
      </c>
    </row>
    <row r="801" s="2" customFormat="1">
      <c r="A801" s="40"/>
      <c r="B801" s="41"/>
      <c r="C801" s="231" t="s">
        <v>1006</v>
      </c>
      <c r="D801" s="231" t="s">
        <v>162</v>
      </c>
      <c r="E801" s="232" t="s">
        <v>1007</v>
      </c>
      <c r="F801" s="233" t="s">
        <v>1008</v>
      </c>
      <c r="G801" s="234" t="s">
        <v>177</v>
      </c>
      <c r="H801" s="235">
        <v>201.36000000000001</v>
      </c>
      <c r="I801" s="236"/>
      <c r="J801" s="237">
        <f>ROUND(I801*H801,2)</f>
        <v>0</v>
      </c>
      <c r="K801" s="233" t="s">
        <v>166</v>
      </c>
      <c r="L801" s="46"/>
      <c r="M801" s="238" t="s">
        <v>1</v>
      </c>
      <c r="N801" s="239" t="s">
        <v>48</v>
      </c>
      <c r="O801" s="93"/>
      <c r="P801" s="240">
        <f>O801*H801</f>
        <v>0</v>
      </c>
      <c r="Q801" s="240">
        <v>0</v>
      </c>
      <c r="R801" s="240">
        <f>Q801*H801</f>
        <v>0</v>
      </c>
      <c r="S801" s="240">
        <v>0</v>
      </c>
      <c r="T801" s="241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42" t="s">
        <v>760</v>
      </c>
      <c r="AT801" s="242" t="s">
        <v>162</v>
      </c>
      <c r="AU801" s="242" t="s">
        <v>93</v>
      </c>
      <c r="AY801" s="18" t="s">
        <v>160</v>
      </c>
      <c r="BE801" s="243">
        <f>IF(N801="základní",J801,0)</f>
        <v>0</v>
      </c>
      <c r="BF801" s="243">
        <f>IF(N801="snížená",J801,0)</f>
        <v>0</v>
      </c>
      <c r="BG801" s="243">
        <f>IF(N801="zákl. přenesená",J801,0)</f>
        <v>0</v>
      </c>
      <c r="BH801" s="243">
        <f>IF(N801="sníž. přenesená",J801,0)</f>
        <v>0</v>
      </c>
      <c r="BI801" s="243">
        <f>IF(N801="nulová",J801,0)</f>
        <v>0</v>
      </c>
      <c r="BJ801" s="18" t="s">
        <v>91</v>
      </c>
      <c r="BK801" s="243">
        <f>ROUND(I801*H801,2)</f>
        <v>0</v>
      </c>
      <c r="BL801" s="18" t="s">
        <v>760</v>
      </c>
      <c r="BM801" s="242" t="s">
        <v>1009</v>
      </c>
    </row>
    <row r="802" s="13" customFormat="1">
      <c r="A802" s="13"/>
      <c r="B802" s="244"/>
      <c r="C802" s="245"/>
      <c r="D802" s="246" t="s">
        <v>169</v>
      </c>
      <c r="E802" s="247" t="s">
        <v>1</v>
      </c>
      <c r="F802" s="248" t="s">
        <v>391</v>
      </c>
      <c r="G802" s="245"/>
      <c r="H802" s="247" t="s">
        <v>1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4" t="s">
        <v>169</v>
      </c>
      <c r="AU802" s="254" t="s">
        <v>93</v>
      </c>
      <c r="AV802" s="13" t="s">
        <v>91</v>
      </c>
      <c r="AW802" s="13" t="s">
        <v>38</v>
      </c>
      <c r="AX802" s="13" t="s">
        <v>83</v>
      </c>
      <c r="AY802" s="254" t="s">
        <v>160</v>
      </c>
    </row>
    <row r="803" s="14" customFormat="1">
      <c r="A803" s="14"/>
      <c r="B803" s="255"/>
      <c r="C803" s="256"/>
      <c r="D803" s="246" t="s">
        <v>169</v>
      </c>
      <c r="E803" s="257" t="s">
        <v>1</v>
      </c>
      <c r="F803" s="258" t="s">
        <v>1010</v>
      </c>
      <c r="G803" s="256"/>
      <c r="H803" s="259">
        <v>201.36000000000001</v>
      </c>
      <c r="I803" s="260"/>
      <c r="J803" s="256"/>
      <c r="K803" s="256"/>
      <c r="L803" s="261"/>
      <c r="M803" s="262"/>
      <c r="N803" s="263"/>
      <c r="O803" s="263"/>
      <c r="P803" s="263"/>
      <c r="Q803" s="263"/>
      <c r="R803" s="263"/>
      <c r="S803" s="263"/>
      <c r="T803" s="26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5" t="s">
        <v>169</v>
      </c>
      <c r="AU803" s="265" t="s">
        <v>93</v>
      </c>
      <c r="AV803" s="14" t="s">
        <v>93</v>
      </c>
      <c r="AW803" s="14" t="s">
        <v>38</v>
      </c>
      <c r="AX803" s="14" t="s">
        <v>83</v>
      </c>
      <c r="AY803" s="265" t="s">
        <v>160</v>
      </c>
    </row>
    <row r="804" s="15" customFormat="1">
      <c r="A804" s="15"/>
      <c r="B804" s="266"/>
      <c r="C804" s="267"/>
      <c r="D804" s="246" t="s">
        <v>169</v>
      </c>
      <c r="E804" s="268" t="s">
        <v>1</v>
      </c>
      <c r="F804" s="269" t="s">
        <v>171</v>
      </c>
      <c r="G804" s="267"/>
      <c r="H804" s="270">
        <v>201.36000000000001</v>
      </c>
      <c r="I804" s="271"/>
      <c r="J804" s="267"/>
      <c r="K804" s="267"/>
      <c r="L804" s="272"/>
      <c r="M804" s="273"/>
      <c r="N804" s="274"/>
      <c r="O804" s="274"/>
      <c r="P804" s="274"/>
      <c r="Q804" s="274"/>
      <c r="R804" s="274"/>
      <c r="S804" s="274"/>
      <c r="T804" s="27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6" t="s">
        <v>169</v>
      </c>
      <c r="AU804" s="276" t="s">
        <v>93</v>
      </c>
      <c r="AV804" s="15" t="s">
        <v>167</v>
      </c>
      <c r="AW804" s="15" t="s">
        <v>38</v>
      </c>
      <c r="AX804" s="15" t="s">
        <v>91</v>
      </c>
      <c r="AY804" s="276" t="s">
        <v>160</v>
      </c>
    </row>
    <row r="805" s="2" customFormat="1">
      <c r="A805" s="40"/>
      <c r="B805" s="41"/>
      <c r="C805" s="288" t="s">
        <v>1011</v>
      </c>
      <c r="D805" s="288" t="s">
        <v>357</v>
      </c>
      <c r="E805" s="289" t="s">
        <v>1012</v>
      </c>
      <c r="F805" s="290" t="s">
        <v>1013</v>
      </c>
      <c r="G805" s="291" t="s">
        <v>177</v>
      </c>
      <c r="H805" s="292">
        <v>301.267</v>
      </c>
      <c r="I805" s="293"/>
      <c r="J805" s="294">
        <f>ROUND(I805*H805,2)</f>
        <v>0</v>
      </c>
      <c r="K805" s="290" t="s">
        <v>166</v>
      </c>
      <c r="L805" s="295"/>
      <c r="M805" s="296" t="s">
        <v>1</v>
      </c>
      <c r="N805" s="297" t="s">
        <v>48</v>
      </c>
      <c r="O805" s="93"/>
      <c r="P805" s="240">
        <f>O805*H805</f>
        <v>0</v>
      </c>
      <c r="Q805" s="240">
        <v>0.0043400000000000001</v>
      </c>
      <c r="R805" s="240">
        <f>Q805*H805</f>
        <v>1.30749878</v>
      </c>
      <c r="S805" s="240">
        <v>0</v>
      </c>
      <c r="T805" s="241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42" t="s">
        <v>945</v>
      </c>
      <c r="AT805" s="242" t="s">
        <v>357</v>
      </c>
      <c r="AU805" s="242" t="s">
        <v>93</v>
      </c>
      <c r="AY805" s="18" t="s">
        <v>160</v>
      </c>
      <c r="BE805" s="243">
        <f>IF(N805="základní",J805,0)</f>
        <v>0</v>
      </c>
      <c r="BF805" s="243">
        <f>IF(N805="snížená",J805,0)</f>
        <v>0</v>
      </c>
      <c r="BG805" s="243">
        <f>IF(N805="zákl. přenesená",J805,0)</f>
        <v>0</v>
      </c>
      <c r="BH805" s="243">
        <f>IF(N805="sníž. přenesená",J805,0)</f>
        <v>0</v>
      </c>
      <c r="BI805" s="243">
        <f>IF(N805="nulová",J805,0)</f>
        <v>0</v>
      </c>
      <c r="BJ805" s="18" t="s">
        <v>91</v>
      </c>
      <c r="BK805" s="243">
        <f>ROUND(I805*H805,2)</f>
        <v>0</v>
      </c>
      <c r="BL805" s="18" t="s">
        <v>945</v>
      </c>
      <c r="BM805" s="242" t="s">
        <v>1014</v>
      </c>
    </row>
    <row r="806" s="2" customFormat="1">
      <c r="A806" s="40"/>
      <c r="B806" s="41"/>
      <c r="C806" s="42"/>
      <c r="D806" s="246" t="s">
        <v>1015</v>
      </c>
      <c r="E806" s="42"/>
      <c r="F806" s="303" t="s">
        <v>1016</v>
      </c>
      <c r="G806" s="42"/>
      <c r="H806" s="42"/>
      <c r="I806" s="304"/>
      <c r="J806" s="42"/>
      <c r="K806" s="42"/>
      <c r="L806" s="46"/>
      <c r="M806" s="305"/>
      <c r="N806" s="306"/>
      <c r="O806" s="93"/>
      <c r="P806" s="93"/>
      <c r="Q806" s="93"/>
      <c r="R806" s="93"/>
      <c r="S806" s="93"/>
      <c r="T806" s="94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T806" s="18" t="s">
        <v>1015</v>
      </c>
      <c r="AU806" s="18" t="s">
        <v>93</v>
      </c>
    </row>
    <row r="807" s="13" customFormat="1">
      <c r="A807" s="13"/>
      <c r="B807" s="244"/>
      <c r="C807" s="245"/>
      <c r="D807" s="246" t="s">
        <v>169</v>
      </c>
      <c r="E807" s="247" t="s">
        <v>1</v>
      </c>
      <c r="F807" s="248" t="s">
        <v>391</v>
      </c>
      <c r="G807" s="245"/>
      <c r="H807" s="247" t="s">
        <v>1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4" t="s">
        <v>169</v>
      </c>
      <c r="AU807" s="254" t="s">
        <v>93</v>
      </c>
      <c r="AV807" s="13" t="s">
        <v>91</v>
      </c>
      <c r="AW807" s="13" t="s">
        <v>38</v>
      </c>
      <c r="AX807" s="13" t="s">
        <v>83</v>
      </c>
      <c r="AY807" s="254" t="s">
        <v>160</v>
      </c>
    </row>
    <row r="808" s="14" customFormat="1">
      <c r="A808" s="14"/>
      <c r="B808" s="255"/>
      <c r="C808" s="256"/>
      <c r="D808" s="246" t="s">
        <v>169</v>
      </c>
      <c r="E808" s="257" t="s">
        <v>1</v>
      </c>
      <c r="F808" s="258" t="s">
        <v>1017</v>
      </c>
      <c r="G808" s="256"/>
      <c r="H808" s="259">
        <v>295.36000000000001</v>
      </c>
      <c r="I808" s="260"/>
      <c r="J808" s="256"/>
      <c r="K808" s="256"/>
      <c r="L808" s="261"/>
      <c r="M808" s="262"/>
      <c r="N808" s="263"/>
      <c r="O808" s="263"/>
      <c r="P808" s="263"/>
      <c r="Q808" s="263"/>
      <c r="R808" s="263"/>
      <c r="S808" s="263"/>
      <c r="T808" s="26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5" t="s">
        <v>169</v>
      </c>
      <c r="AU808" s="265" t="s">
        <v>93</v>
      </c>
      <c r="AV808" s="14" t="s">
        <v>93</v>
      </c>
      <c r="AW808" s="14" t="s">
        <v>38</v>
      </c>
      <c r="AX808" s="14" t="s">
        <v>83</v>
      </c>
      <c r="AY808" s="265" t="s">
        <v>160</v>
      </c>
    </row>
    <row r="809" s="15" customFormat="1">
      <c r="A809" s="15"/>
      <c r="B809" s="266"/>
      <c r="C809" s="267"/>
      <c r="D809" s="246" t="s">
        <v>169</v>
      </c>
      <c r="E809" s="268" t="s">
        <v>1</v>
      </c>
      <c r="F809" s="269" t="s">
        <v>171</v>
      </c>
      <c r="G809" s="267"/>
      <c r="H809" s="270">
        <v>295.36000000000001</v>
      </c>
      <c r="I809" s="271"/>
      <c r="J809" s="267"/>
      <c r="K809" s="267"/>
      <c r="L809" s="272"/>
      <c r="M809" s="273"/>
      <c r="N809" s="274"/>
      <c r="O809" s="274"/>
      <c r="P809" s="274"/>
      <c r="Q809" s="274"/>
      <c r="R809" s="274"/>
      <c r="S809" s="274"/>
      <c r="T809" s="27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76" t="s">
        <v>169</v>
      </c>
      <c r="AU809" s="276" t="s">
        <v>93</v>
      </c>
      <c r="AV809" s="15" t="s">
        <v>167</v>
      </c>
      <c r="AW809" s="15" t="s">
        <v>38</v>
      </c>
      <c r="AX809" s="15" t="s">
        <v>91</v>
      </c>
      <c r="AY809" s="276" t="s">
        <v>160</v>
      </c>
    </row>
    <row r="810" s="14" customFormat="1">
      <c r="A810" s="14"/>
      <c r="B810" s="255"/>
      <c r="C810" s="256"/>
      <c r="D810" s="246" t="s">
        <v>169</v>
      </c>
      <c r="E810" s="256"/>
      <c r="F810" s="258" t="s">
        <v>1018</v>
      </c>
      <c r="G810" s="256"/>
      <c r="H810" s="259">
        <v>301.267</v>
      </c>
      <c r="I810" s="260"/>
      <c r="J810" s="256"/>
      <c r="K810" s="256"/>
      <c r="L810" s="261"/>
      <c r="M810" s="262"/>
      <c r="N810" s="263"/>
      <c r="O810" s="263"/>
      <c r="P810" s="263"/>
      <c r="Q810" s="263"/>
      <c r="R810" s="263"/>
      <c r="S810" s="263"/>
      <c r="T810" s="26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5" t="s">
        <v>169</v>
      </c>
      <c r="AU810" s="265" t="s">
        <v>93</v>
      </c>
      <c r="AV810" s="14" t="s">
        <v>93</v>
      </c>
      <c r="AW810" s="14" t="s">
        <v>4</v>
      </c>
      <c r="AX810" s="14" t="s">
        <v>91</v>
      </c>
      <c r="AY810" s="265" t="s">
        <v>160</v>
      </c>
    </row>
    <row r="811" s="2" customFormat="1">
      <c r="A811" s="40"/>
      <c r="B811" s="41"/>
      <c r="C811" s="231" t="s">
        <v>1019</v>
      </c>
      <c r="D811" s="231" t="s">
        <v>162</v>
      </c>
      <c r="E811" s="232" t="s">
        <v>1020</v>
      </c>
      <c r="F811" s="233" t="s">
        <v>1021</v>
      </c>
      <c r="G811" s="234" t="s">
        <v>177</v>
      </c>
      <c r="H811" s="235">
        <v>87.359999999999999</v>
      </c>
      <c r="I811" s="236"/>
      <c r="J811" s="237">
        <f>ROUND(I811*H811,2)</f>
        <v>0</v>
      </c>
      <c r="K811" s="233" t="s">
        <v>166</v>
      </c>
      <c r="L811" s="46"/>
      <c r="M811" s="238" t="s">
        <v>1</v>
      </c>
      <c r="N811" s="239" t="s">
        <v>48</v>
      </c>
      <c r="O811" s="93"/>
      <c r="P811" s="240">
        <f>O811*H811</f>
        <v>0</v>
      </c>
      <c r="Q811" s="240">
        <v>0</v>
      </c>
      <c r="R811" s="240">
        <f>Q811*H811</f>
        <v>0</v>
      </c>
      <c r="S811" s="240">
        <v>0</v>
      </c>
      <c r="T811" s="241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42" t="s">
        <v>760</v>
      </c>
      <c r="AT811" s="242" t="s">
        <v>162</v>
      </c>
      <c r="AU811" s="242" t="s">
        <v>93</v>
      </c>
      <c r="AY811" s="18" t="s">
        <v>160</v>
      </c>
      <c r="BE811" s="243">
        <f>IF(N811="základní",J811,0)</f>
        <v>0</v>
      </c>
      <c r="BF811" s="243">
        <f>IF(N811="snížená",J811,0)</f>
        <v>0</v>
      </c>
      <c r="BG811" s="243">
        <f>IF(N811="zákl. přenesená",J811,0)</f>
        <v>0</v>
      </c>
      <c r="BH811" s="243">
        <f>IF(N811="sníž. přenesená",J811,0)</f>
        <v>0</v>
      </c>
      <c r="BI811" s="243">
        <f>IF(N811="nulová",J811,0)</f>
        <v>0</v>
      </c>
      <c r="BJ811" s="18" t="s">
        <v>91</v>
      </c>
      <c r="BK811" s="243">
        <f>ROUND(I811*H811,2)</f>
        <v>0</v>
      </c>
      <c r="BL811" s="18" t="s">
        <v>760</v>
      </c>
      <c r="BM811" s="242" t="s">
        <v>1022</v>
      </c>
    </row>
    <row r="812" s="13" customFormat="1">
      <c r="A812" s="13"/>
      <c r="B812" s="244"/>
      <c r="C812" s="245"/>
      <c r="D812" s="246" t="s">
        <v>169</v>
      </c>
      <c r="E812" s="247" t="s">
        <v>1</v>
      </c>
      <c r="F812" s="248" t="s">
        <v>391</v>
      </c>
      <c r="G812" s="245"/>
      <c r="H812" s="247" t="s">
        <v>1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4" t="s">
        <v>169</v>
      </c>
      <c r="AU812" s="254" t="s">
        <v>93</v>
      </c>
      <c r="AV812" s="13" t="s">
        <v>91</v>
      </c>
      <c r="AW812" s="13" t="s">
        <v>38</v>
      </c>
      <c r="AX812" s="13" t="s">
        <v>83</v>
      </c>
      <c r="AY812" s="254" t="s">
        <v>160</v>
      </c>
    </row>
    <row r="813" s="14" customFormat="1">
      <c r="A813" s="14"/>
      <c r="B813" s="255"/>
      <c r="C813" s="256"/>
      <c r="D813" s="246" t="s">
        <v>169</v>
      </c>
      <c r="E813" s="257" t="s">
        <v>1</v>
      </c>
      <c r="F813" s="258" t="s">
        <v>1023</v>
      </c>
      <c r="G813" s="256"/>
      <c r="H813" s="259">
        <v>45.259999999999998</v>
      </c>
      <c r="I813" s="260"/>
      <c r="J813" s="256"/>
      <c r="K813" s="256"/>
      <c r="L813" s="261"/>
      <c r="M813" s="262"/>
      <c r="N813" s="263"/>
      <c r="O813" s="263"/>
      <c r="P813" s="263"/>
      <c r="Q813" s="263"/>
      <c r="R813" s="263"/>
      <c r="S813" s="263"/>
      <c r="T813" s="26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5" t="s">
        <v>169</v>
      </c>
      <c r="AU813" s="265" t="s">
        <v>93</v>
      </c>
      <c r="AV813" s="14" t="s">
        <v>93</v>
      </c>
      <c r="AW813" s="14" t="s">
        <v>38</v>
      </c>
      <c r="AX813" s="14" t="s">
        <v>83</v>
      </c>
      <c r="AY813" s="265" t="s">
        <v>160</v>
      </c>
    </row>
    <row r="814" s="14" customFormat="1">
      <c r="A814" s="14"/>
      <c r="B814" s="255"/>
      <c r="C814" s="256"/>
      <c r="D814" s="246" t="s">
        <v>169</v>
      </c>
      <c r="E814" s="257" t="s">
        <v>1</v>
      </c>
      <c r="F814" s="258" t="s">
        <v>1024</v>
      </c>
      <c r="G814" s="256"/>
      <c r="H814" s="259">
        <v>42.100000000000001</v>
      </c>
      <c r="I814" s="260"/>
      <c r="J814" s="256"/>
      <c r="K814" s="256"/>
      <c r="L814" s="261"/>
      <c r="M814" s="262"/>
      <c r="N814" s="263"/>
      <c r="O814" s="263"/>
      <c r="P814" s="263"/>
      <c r="Q814" s="263"/>
      <c r="R814" s="263"/>
      <c r="S814" s="263"/>
      <c r="T814" s="26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5" t="s">
        <v>169</v>
      </c>
      <c r="AU814" s="265" t="s">
        <v>93</v>
      </c>
      <c r="AV814" s="14" t="s">
        <v>93</v>
      </c>
      <c r="AW814" s="14" t="s">
        <v>38</v>
      </c>
      <c r="AX814" s="14" t="s">
        <v>83</v>
      </c>
      <c r="AY814" s="265" t="s">
        <v>160</v>
      </c>
    </row>
    <row r="815" s="15" customFormat="1">
      <c r="A815" s="15"/>
      <c r="B815" s="266"/>
      <c r="C815" s="267"/>
      <c r="D815" s="246" t="s">
        <v>169</v>
      </c>
      <c r="E815" s="268" t="s">
        <v>1</v>
      </c>
      <c r="F815" s="269" t="s">
        <v>171</v>
      </c>
      <c r="G815" s="267"/>
      <c r="H815" s="270">
        <v>87.359999999999999</v>
      </c>
      <c r="I815" s="271"/>
      <c r="J815" s="267"/>
      <c r="K815" s="267"/>
      <c r="L815" s="272"/>
      <c r="M815" s="273"/>
      <c r="N815" s="274"/>
      <c r="O815" s="274"/>
      <c r="P815" s="274"/>
      <c r="Q815" s="274"/>
      <c r="R815" s="274"/>
      <c r="S815" s="274"/>
      <c r="T815" s="27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6" t="s">
        <v>169</v>
      </c>
      <c r="AU815" s="276" t="s">
        <v>93</v>
      </c>
      <c r="AV815" s="15" t="s">
        <v>167</v>
      </c>
      <c r="AW815" s="15" t="s">
        <v>38</v>
      </c>
      <c r="AX815" s="15" t="s">
        <v>91</v>
      </c>
      <c r="AY815" s="276" t="s">
        <v>160</v>
      </c>
    </row>
    <row r="816" s="2" customFormat="1">
      <c r="A816" s="40"/>
      <c r="B816" s="41"/>
      <c r="C816" s="288" t="s">
        <v>1025</v>
      </c>
      <c r="D816" s="288" t="s">
        <v>357</v>
      </c>
      <c r="E816" s="289" t="s">
        <v>1026</v>
      </c>
      <c r="F816" s="290" t="s">
        <v>1027</v>
      </c>
      <c r="G816" s="291" t="s">
        <v>177</v>
      </c>
      <c r="H816" s="292">
        <v>89.106999999999999</v>
      </c>
      <c r="I816" s="293"/>
      <c r="J816" s="294">
        <f>ROUND(I816*H816,2)</f>
        <v>0</v>
      </c>
      <c r="K816" s="290" t="s">
        <v>166</v>
      </c>
      <c r="L816" s="295"/>
      <c r="M816" s="296" t="s">
        <v>1</v>
      </c>
      <c r="N816" s="297" t="s">
        <v>48</v>
      </c>
      <c r="O816" s="93"/>
      <c r="P816" s="240">
        <f>O816*H816</f>
        <v>0</v>
      </c>
      <c r="Q816" s="240">
        <v>0.0085800000000000008</v>
      </c>
      <c r="R816" s="240">
        <f>Q816*H816</f>
        <v>0.76453806000000002</v>
      </c>
      <c r="S816" s="240">
        <v>0</v>
      </c>
      <c r="T816" s="241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42" t="s">
        <v>945</v>
      </c>
      <c r="AT816" s="242" t="s">
        <v>357</v>
      </c>
      <c r="AU816" s="242" t="s">
        <v>93</v>
      </c>
      <c r="AY816" s="18" t="s">
        <v>160</v>
      </c>
      <c r="BE816" s="243">
        <f>IF(N816="základní",J816,0)</f>
        <v>0</v>
      </c>
      <c r="BF816" s="243">
        <f>IF(N816="snížená",J816,0)</f>
        <v>0</v>
      </c>
      <c r="BG816" s="243">
        <f>IF(N816="zákl. přenesená",J816,0)</f>
        <v>0</v>
      </c>
      <c r="BH816" s="243">
        <f>IF(N816="sníž. přenesená",J816,0)</f>
        <v>0</v>
      </c>
      <c r="BI816" s="243">
        <f>IF(N816="nulová",J816,0)</f>
        <v>0</v>
      </c>
      <c r="BJ816" s="18" t="s">
        <v>91</v>
      </c>
      <c r="BK816" s="243">
        <f>ROUND(I816*H816,2)</f>
        <v>0</v>
      </c>
      <c r="BL816" s="18" t="s">
        <v>945</v>
      </c>
      <c r="BM816" s="242" t="s">
        <v>1028</v>
      </c>
    </row>
    <row r="817" s="2" customFormat="1">
      <c r="A817" s="40"/>
      <c r="B817" s="41"/>
      <c r="C817" s="42"/>
      <c r="D817" s="246" t="s">
        <v>1015</v>
      </c>
      <c r="E817" s="42"/>
      <c r="F817" s="303" t="s">
        <v>1016</v>
      </c>
      <c r="G817" s="42"/>
      <c r="H817" s="42"/>
      <c r="I817" s="304"/>
      <c r="J817" s="42"/>
      <c r="K817" s="42"/>
      <c r="L817" s="46"/>
      <c r="M817" s="305"/>
      <c r="N817" s="306"/>
      <c r="O817" s="93"/>
      <c r="P817" s="93"/>
      <c r="Q817" s="93"/>
      <c r="R817" s="93"/>
      <c r="S817" s="93"/>
      <c r="T817" s="94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8" t="s">
        <v>1015</v>
      </c>
      <c r="AU817" s="18" t="s">
        <v>93</v>
      </c>
    </row>
    <row r="818" s="14" customFormat="1">
      <c r="A818" s="14"/>
      <c r="B818" s="255"/>
      <c r="C818" s="256"/>
      <c r="D818" s="246" t="s">
        <v>169</v>
      </c>
      <c r="E818" s="256"/>
      <c r="F818" s="258" t="s">
        <v>1029</v>
      </c>
      <c r="G818" s="256"/>
      <c r="H818" s="259">
        <v>89.106999999999999</v>
      </c>
      <c r="I818" s="260"/>
      <c r="J818" s="256"/>
      <c r="K818" s="256"/>
      <c r="L818" s="261"/>
      <c r="M818" s="262"/>
      <c r="N818" s="263"/>
      <c r="O818" s="263"/>
      <c r="P818" s="263"/>
      <c r="Q818" s="263"/>
      <c r="R818" s="263"/>
      <c r="S818" s="263"/>
      <c r="T818" s="26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5" t="s">
        <v>169</v>
      </c>
      <c r="AU818" s="265" t="s">
        <v>93</v>
      </c>
      <c r="AV818" s="14" t="s">
        <v>93</v>
      </c>
      <c r="AW818" s="14" t="s">
        <v>4</v>
      </c>
      <c r="AX818" s="14" t="s">
        <v>91</v>
      </c>
      <c r="AY818" s="265" t="s">
        <v>160</v>
      </c>
    </row>
    <row r="819" s="2" customFormat="1" ht="16.5" customHeight="1">
      <c r="A819" s="40"/>
      <c r="B819" s="41"/>
      <c r="C819" s="231" t="s">
        <v>1030</v>
      </c>
      <c r="D819" s="231" t="s">
        <v>162</v>
      </c>
      <c r="E819" s="232" t="s">
        <v>1031</v>
      </c>
      <c r="F819" s="233" t="s">
        <v>1032</v>
      </c>
      <c r="G819" s="234" t="s">
        <v>165</v>
      </c>
      <c r="H819" s="235">
        <v>5</v>
      </c>
      <c r="I819" s="236"/>
      <c r="J819" s="237">
        <f>ROUND(I819*H819,2)</f>
        <v>0</v>
      </c>
      <c r="K819" s="233" t="s">
        <v>166</v>
      </c>
      <c r="L819" s="46"/>
      <c r="M819" s="238" t="s">
        <v>1</v>
      </c>
      <c r="N819" s="239" t="s">
        <v>48</v>
      </c>
      <c r="O819" s="93"/>
      <c r="P819" s="240">
        <f>O819*H819</f>
        <v>0</v>
      </c>
      <c r="Q819" s="240">
        <v>0</v>
      </c>
      <c r="R819" s="240">
        <f>Q819*H819</f>
        <v>0</v>
      </c>
      <c r="S819" s="240">
        <v>0</v>
      </c>
      <c r="T819" s="241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42" t="s">
        <v>760</v>
      </c>
      <c r="AT819" s="242" t="s">
        <v>162</v>
      </c>
      <c r="AU819" s="242" t="s">
        <v>93</v>
      </c>
      <c r="AY819" s="18" t="s">
        <v>160</v>
      </c>
      <c r="BE819" s="243">
        <f>IF(N819="základní",J819,0)</f>
        <v>0</v>
      </c>
      <c r="BF819" s="243">
        <f>IF(N819="snížená",J819,0)</f>
        <v>0</v>
      </c>
      <c r="BG819" s="243">
        <f>IF(N819="zákl. přenesená",J819,0)</f>
        <v>0</v>
      </c>
      <c r="BH819" s="243">
        <f>IF(N819="sníž. přenesená",J819,0)</f>
        <v>0</v>
      </c>
      <c r="BI819" s="243">
        <f>IF(N819="nulová",J819,0)</f>
        <v>0</v>
      </c>
      <c r="BJ819" s="18" t="s">
        <v>91</v>
      </c>
      <c r="BK819" s="243">
        <f>ROUND(I819*H819,2)</f>
        <v>0</v>
      </c>
      <c r="BL819" s="18" t="s">
        <v>760</v>
      </c>
      <c r="BM819" s="242" t="s">
        <v>1033</v>
      </c>
    </row>
    <row r="820" s="13" customFormat="1">
      <c r="A820" s="13"/>
      <c r="B820" s="244"/>
      <c r="C820" s="245"/>
      <c r="D820" s="246" t="s">
        <v>169</v>
      </c>
      <c r="E820" s="247" t="s">
        <v>1</v>
      </c>
      <c r="F820" s="248" t="s">
        <v>391</v>
      </c>
      <c r="G820" s="245"/>
      <c r="H820" s="247" t="s">
        <v>1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4" t="s">
        <v>169</v>
      </c>
      <c r="AU820" s="254" t="s">
        <v>93</v>
      </c>
      <c r="AV820" s="13" t="s">
        <v>91</v>
      </c>
      <c r="AW820" s="13" t="s">
        <v>38</v>
      </c>
      <c r="AX820" s="13" t="s">
        <v>83</v>
      </c>
      <c r="AY820" s="254" t="s">
        <v>160</v>
      </c>
    </row>
    <row r="821" s="13" customFormat="1">
      <c r="A821" s="13"/>
      <c r="B821" s="244"/>
      <c r="C821" s="245"/>
      <c r="D821" s="246" t="s">
        <v>169</v>
      </c>
      <c r="E821" s="247" t="s">
        <v>1</v>
      </c>
      <c r="F821" s="248" t="s">
        <v>937</v>
      </c>
      <c r="G821" s="245"/>
      <c r="H821" s="247" t="s">
        <v>1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4" t="s">
        <v>169</v>
      </c>
      <c r="AU821" s="254" t="s">
        <v>93</v>
      </c>
      <c r="AV821" s="13" t="s">
        <v>91</v>
      </c>
      <c r="AW821" s="13" t="s">
        <v>38</v>
      </c>
      <c r="AX821" s="13" t="s">
        <v>83</v>
      </c>
      <c r="AY821" s="254" t="s">
        <v>160</v>
      </c>
    </row>
    <row r="822" s="13" customFormat="1">
      <c r="A822" s="13"/>
      <c r="B822" s="244"/>
      <c r="C822" s="245"/>
      <c r="D822" s="246" t="s">
        <v>169</v>
      </c>
      <c r="E822" s="247" t="s">
        <v>1</v>
      </c>
      <c r="F822" s="248" t="s">
        <v>1034</v>
      </c>
      <c r="G822" s="245"/>
      <c r="H822" s="247" t="s">
        <v>1</v>
      </c>
      <c r="I822" s="249"/>
      <c r="J822" s="245"/>
      <c r="K822" s="245"/>
      <c r="L822" s="250"/>
      <c r="M822" s="251"/>
      <c r="N822" s="252"/>
      <c r="O822" s="252"/>
      <c r="P822" s="252"/>
      <c r="Q822" s="252"/>
      <c r="R822" s="252"/>
      <c r="S822" s="252"/>
      <c r="T822" s="25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4" t="s">
        <v>169</v>
      </c>
      <c r="AU822" s="254" t="s">
        <v>93</v>
      </c>
      <c r="AV822" s="13" t="s">
        <v>91</v>
      </c>
      <c r="AW822" s="13" t="s">
        <v>38</v>
      </c>
      <c r="AX822" s="13" t="s">
        <v>83</v>
      </c>
      <c r="AY822" s="254" t="s">
        <v>160</v>
      </c>
    </row>
    <row r="823" s="14" customFormat="1">
      <c r="A823" s="14"/>
      <c r="B823" s="255"/>
      <c r="C823" s="256"/>
      <c r="D823" s="246" t="s">
        <v>169</v>
      </c>
      <c r="E823" s="257" t="s">
        <v>1</v>
      </c>
      <c r="F823" s="258" t="s">
        <v>101</v>
      </c>
      <c r="G823" s="256"/>
      <c r="H823" s="259">
        <v>3</v>
      </c>
      <c r="I823" s="260"/>
      <c r="J823" s="256"/>
      <c r="K823" s="256"/>
      <c r="L823" s="261"/>
      <c r="M823" s="262"/>
      <c r="N823" s="263"/>
      <c r="O823" s="263"/>
      <c r="P823" s="263"/>
      <c r="Q823" s="263"/>
      <c r="R823" s="263"/>
      <c r="S823" s="263"/>
      <c r="T823" s="26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5" t="s">
        <v>169</v>
      </c>
      <c r="AU823" s="265" t="s">
        <v>93</v>
      </c>
      <c r="AV823" s="14" t="s">
        <v>93</v>
      </c>
      <c r="AW823" s="14" t="s">
        <v>38</v>
      </c>
      <c r="AX823" s="14" t="s">
        <v>83</v>
      </c>
      <c r="AY823" s="265" t="s">
        <v>160</v>
      </c>
    </row>
    <row r="824" s="13" customFormat="1">
      <c r="A824" s="13"/>
      <c r="B824" s="244"/>
      <c r="C824" s="245"/>
      <c r="D824" s="246" t="s">
        <v>169</v>
      </c>
      <c r="E824" s="247" t="s">
        <v>1</v>
      </c>
      <c r="F824" s="248" t="s">
        <v>1035</v>
      </c>
      <c r="G824" s="245"/>
      <c r="H824" s="247" t="s">
        <v>1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4" t="s">
        <v>169</v>
      </c>
      <c r="AU824" s="254" t="s">
        <v>93</v>
      </c>
      <c r="AV824" s="13" t="s">
        <v>91</v>
      </c>
      <c r="AW824" s="13" t="s">
        <v>38</v>
      </c>
      <c r="AX824" s="13" t="s">
        <v>83</v>
      </c>
      <c r="AY824" s="254" t="s">
        <v>160</v>
      </c>
    </row>
    <row r="825" s="14" customFormat="1">
      <c r="A825" s="14"/>
      <c r="B825" s="255"/>
      <c r="C825" s="256"/>
      <c r="D825" s="246" t="s">
        <v>169</v>
      </c>
      <c r="E825" s="257" t="s">
        <v>1</v>
      </c>
      <c r="F825" s="258" t="s">
        <v>93</v>
      </c>
      <c r="G825" s="256"/>
      <c r="H825" s="259">
        <v>2</v>
      </c>
      <c r="I825" s="260"/>
      <c r="J825" s="256"/>
      <c r="K825" s="256"/>
      <c r="L825" s="261"/>
      <c r="M825" s="262"/>
      <c r="N825" s="263"/>
      <c r="O825" s="263"/>
      <c r="P825" s="263"/>
      <c r="Q825" s="263"/>
      <c r="R825" s="263"/>
      <c r="S825" s="263"/>
      <c r="T825" s="26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65" t="s">
        <v>169</v>
      </c>
      <c r="AU825" s="265" t="s">
        <v>93</v>
      </c>
      <c r="AV825" s="14" t="s">
        <v>93</v>
      </c>
      <c r="AW825" s="14" t="s">
        <v>38</v>
      </c>
      <c r="AX825" s="14" t="s">
        <v>83</v>
      </c>
      <c r="AY825" s="265" t="s">
        <v>160</v>
      </c>
    </row>
    <row r="826" s="15" customFormat="1">
      <c r="A826" s="15"/>
      <c r="B826" s="266"/>
      <c r="C826" s="267"/>
      <c r="D826" s="246" t="s">
        <v>169</v>
      </c>
      <c r="E826" s="268" t="s">
        <v>1</v>
      </c>
      <c r="F826" s="269" t="s">
        <v>171</v>
      </c>
      <c r="G826" s="267"/>
      <c r="H826" s="270">
        <v>5</v>
      </c>
      <c r="I826" s="271"/>
      <c r="J826" s="267"/>
      <c r="K826" s="267"/>
      <c r="L826" s="272"/>
      <c r="M826" s="273"/>
      <c r="N826" s="274"/>
      <c r="O826" s="274"/>
      <c r="P826" s="274"/>
      <c r="Q826" s="274"/>
      <c r="R826" s="274"/>
      <c r="S826" s="274"/>
      <c r="T826" s="27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6" t="s">
        <v>169</v>
      </c>
      <c r="AU826" s="276" t="s">
        <v>93</v>
      </c>
      <c r="AV826" s="15" t="s">
        <v>167</v>
      </c>
      <c r="AW826" s="15" t="s">
        <v>38</v>
      </c>
      <c r="AX826" s="15" t="s">
        <v>91</v>
      </c>
      <c r="AY826" s="276" t="s">
        <v>160</v>
      </c>
    </row>
    <row r="827" s="2" customFormat="1">
      <c r="A827" s="40"/>
      <c r="B827" s="41"/>
      <c r="C827" s="288" t="s">
        <v>1036</v>
      </c>
      <c r="D827" s="288" t="s">
        <v>357</v>
      </c>
      <c r="E827" s="289" t="s">
        <v>836</v>
      </c>
      <c r="F827" s="290" t="s">
        <v>837</v>
      </c>
      <c r="G827" s="291" t="s">
        <v>165</v>
      </c>
      <c r="H827" s="292">
        <v>5</v>
      </c>
      <c r="I827" s="293"/>
      <c r="J827" s="294">
        <f>ROUND(I827*H827,2)</f>
        <v>0</v>
      </c>
      <c r="K827" s="290" t="s">
        <v>166</v>
      </c>
      <c r="L827" s="295"/>
      <c r="M827" s="296" t="s">
        <v>1</v>
      </c>
      <c r="N827" s="297" t="s">
        <v>48</v>
      </c>
      <c r="O827" s="93"/>
      <c r="P827" s="240">
        <f>O827*H827</f>
        <v>0</v>
      </c>
      <c r="Q827" s="240">
        <v>0.013299999999999999</v>
      </c>
      <c r="R827" s="240">
        <f>Q827*H827</f>
        <v>0.066500000000000004</v>
      </c>
      <c r="S827" s="240">
        <v>0</v>
      </c>
      <c r="T827" s="241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42" t="s">
        <v>945</v>
      </c>
      <c r="AT827" s="242" t="s">
        <v>357</v>
      </c>
      <c r="AU827" s="242" t="s">
        <v>93</v>
      </c>
      <c r="AY827" s="18" t="s">
        <v>160</v>
      </c>
      <c r="BE827" s="243">
        <f>IF(N827="základní",J827,0)</f>
        <v>0</v>
      </c>
      <c r="BF827" s="243">
        <f>IF(N827="snížená",J827,0)</f>
        <v>0</v>
      </c>
      <c r="BG827" s="243">
        <f>IF(N827="zákl. přenesená",J827,0)</f>
        <v>0</v>
      </c>
      <c r="BH827" s="243">
        <f>IF(N827="sníž. přenesená",J827,0)</f>
        <v>0</v>
      </c>
      <c r="BI827" s="243">
        <f>IF(N827="nulová",J827,0)</f>
        <v>0</v>
      </c>
      <c r="BJ827" s="18" t="s">
        <v>91</v>
      </c>
      <c r="BK827" s="243">
        <f>ROUND(I827*H827,2)</f>
        <v>0</v>
      </c>
      <c r="BL827" s="18" t="s">
        <v>945</v>
      </c>
      <c r="BM827" s="242" t="s">
        <v>1037</v>
      </c>
    </row>
    <row r="828" s="2" customFormat="1" ht="21.75" customHeight="1">
      <c r="A828" s="40"/>
      <c r="B828" s="41"/>
      <c r="C828" s="231" t="s">
        <v>1038</v>
      </c>
      <c r="D828" s="231" t="s">
        <v>162</v>
      </c>
      <c r="E828" s="232" t="s">
        <v>1039</v>
      </c>
      <c r="F828" s="233" t="s">
        <v>1040</v>
      </c>
      <c r="G828" s="234" t="s">
        <v>165</v>
      </c>
      <c r="H828" s="235">
        <v>6</v>
      </c>
      <c r="I828" s="236"/>
      <c r="J828" s="237">
        <f>ROUND(I828*H828,2)</f>
        <v>0</v>
      </c>
      <c r="K828" s="233" t="s">
        <v>166</v>
      </c>
      <c r="L828" s="46"/>
      <c r="M828" s="238" t="s">
        <v>1</v>
      </c>
      <c r="N828" s="239" t="s">
        <v>48</v>
      </c>
      <c r="O828" s="93"/>
      <c r="P828" s="240">
        <f>O828*H828</f>
        <v>0</v>
      </c>
      <c r="Q828" s="240">
        <v>0.00025999999999999998</v>
      </c>
      <c r="R828" s="240">
        <f>Q828*H828</f>
        <v>0.0015599999999999998</v>
      </c>
      <c r="S828" s="240">
        <v>0</v>
      </c>
      <c r="T828" s="241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42" t="s">
        <v>760</v>
      </c>
      <c r="AT828" s="242" t="s">
        <v>162</v>
      </c>
      <c r="AU828" s="242" t="s">
        <v>93</v>
      </c>
      <c r="AY828" s="18" t="s">
        <v>160</v>
      </c>
      <c r="BE828" s="243">
        <f>IF(N828="základní",J828,0)</f>
        <v>0</v>
      </c>
      <c r="BF828" s="243">
        <f>IF(N828="snížená",J828,0)</f>
        <v>0</v>
      </c>
      <c r="BG828" s="243">
        <f>IF(N828="zákl. přenesená",J828,0)</f>
        <v>0</v>
      </c>
      <c r="BH828" s="243">
        <f>IF(N828="sníž. přenesená",J828,0)</f>
        <v>0</v>
      </c>
      <c r="BI828" s="243">
        <f>IF(N828="nulová",J828,0)</f>
        <v>0</v>
      </c>
      <c r="BJ828" s="18" t="s">
        <v>91</v>
      </c>
      <c r="BK828" s="243">
        <f>ROUND(I828*H828,2)</f>
        <v>0</v>
      </c>
      <c r="BL828" s="18" t="s">
        <v>760</v>
      </c>
      <c r="BM828" s="242" t="s">
        <v>1041</v>
      </c>
    </row>
    <row r="829" s="13" customFormat="1">
      <c r="A829" s="13"/>
      <c r="B829" s="244"/>
      <c r="C829" s="245"/>
      <c r="D829" s="246" t="s">
        <v>169</v>
      </c>
      <c r="E829" s="247" t="s">
        <v>1</v>
      </c>
      <c r="F829" s="248" t="s">
        <v>391</v>
      </c>
      <c r="G829" s="245"/>
      <c r="H829" s="247" t="s">
        <v>1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4" t="s">
        <v>169</v>
      </c>
      <c r="AU829" s="254" t="s">
        <v>93</v>
      </c>
      <c r="AV829" s="13" t="s">
        <v>91</v>
      </c>
      <c r="AW829" s="13" t="s">
        <v>38</v>
      </c>
      <c r="AX829" s="13" t="s">
        <v>83</v>
      </c>
      <c r="AY829" s="254" t="s">
        <v>160</v>
      </c>
    </row>
    <row r="830" s="14" customFormat="1">
      <c r="A830" s="14"/>
      <c r="B830" s="255"/>
      <c r="C830" s="256"/>
      <c r="D830" s="246" t="s">
        <v>169</v>
      </c>
      <c r="E830" s="257" t="s">
        <v>1</v>
      </c>
      <c r="F830" s="258" t="s">
        <v>1042</v>
      </c>
      <c r="G830" s="256"/>
      <c r="H830" s="259">
        <v>6</v>
      </c>
      <c r="I830" s="260"/>
      <c r="J830" s="256"/>
      <c r="K830" s="256"/>
      <c r="L830" s="261"/>
      <c r="M830" s="262"/>
      <c r="N830" s="263"/>
      <c r="O830" s="263"/>
      <c r="P830" s="263"/>
      <c r="Q830" s="263"/>
      <c r="R830" s="263"/>
      <c r="S830" s="263"/>
      <c r="T830" s="26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5" t="s">
        <v>169</v>
      </c>
      <c r="AU830" s="265" t="s">
        <v>93</v>
      </c>
      <c r="AV830" s="14" t="s">
        <v>93</v>
      </c>
      <c r="AW830" s="14" t="s">
        <v>38</v>
      </c>
      <c r="AX830" s="14" t="s">
        <v>83</v>
      </c>
      <c r="AY830" s="265" t="s">
        <v>160</v>
      </c>
    </row>
    <row r="831" s="15" customFormat="1">
      <c r="A831" s="15"/>
      <c r="B831" s="266"/>
      <c r="C831" s="267"/>
      <c r="D831" s="246" t="s">
        <v>169</v>
      </c>
      <c r="E831" s="268" t="s">
        <v>1</v>
      </c>
      <c r="F831" s="269" t="s">
        <v>171</v>
      </c>
      <c r="G831" s="267"/>
      <c r="H831" s="270">
        <v>6</v>
      </c>
      <c r="I831" s="271"/>
      <c r="J831" s="267"/>
      <c r="K831" s="267"/>
      <c r="L831" s="272"/>
      <c r="M831" s="273"/>
      <c r="N831" s="274"/>
      <c r="O831" s="274"/>
      <c r="P831" s="274"/>
      <c r="Q831" s="274"/>
      <c r="R831" s="274"/>
      <c r="S831" s="274"/>
      <c r="T831" s="27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6" t="s">
        <v>169</v>
      </c>
      <c r="AU831" s="276" t="s">
        <v>93</v>
      </c>
      <c r="AV831" s="15" t="s">
        <v>167</v>
      </c>
      <c r="AW831" s="15" t="s">
        <v>38</v>
      </c>
      <c r="AX831" s="15" t="s">
        <v>91</v>
      </c>
      <c r="AY831" s="276" t="s">
        <v>160</v>
      </c>
    </row>
    <row r="832" s="2" customFormat="1">
      <c r="A832" s="40"/>
      <c r="B832" s="41"/>
      <c r="C832" s="288" t="s">
        <v>1043</v>
      </c>
      <c r="D832" s="288" t="s">
        <v>357</v>
      </c>
      <c r="E832" s="289" t="s">
        <v>1044</v>
      </c>
      <c r="F832" s="290" t="s">
        <v>1045</v>
      </c>
      <c r="G832" s="291" t="s">
        <v>177</v>
      </c>
      <c r="H832" s="292">
        <v>29.434999999999999</v>
      </c>
      <c r="I832" s="293"/>
      <c r="J832" s="294">
        <f>ROUND(I832*H832,2)</f>
        <v>0</v>
      </c>
      <c r="K832" s="290" t="s">
        <v>166</v>
      </c>
      <c r="L832" s="295"/>
      <c r="M832" s="296" t="s">
        <v>1</v>
      </c>
      <c r="N832" s="297" t="s">
        <v>48</v>
      </c>
      <c r="O832" s="93"/>
      <c r="P832" s="240">
        <f>O832*H832</f>
        <v>0</v>
      </c>
      <c r="Q832" s="240">
        <v>0.00362</v>
      </c>
      <c r="R832" s="240">
        <f>Q832*H832</f>
        <v>0.10655469999999999</v>
      </c>
      <c r="S832" s="240">
        <v>0</v>
      </c>
      <c r="T832" s="241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42" t="s">
        <v>1046</v>
      </c>
      <c r="AT832" s="242" t="s">
        <v>357</v>
      </c>
      <c r="AU832" s="242" t="s">
        <v>93</v>
      </c>
      <c r="AY832" s="18" t="s">
        <v>160</v>
      </c>
      <c r="BE832" s="243">
        <f>IF(N832="základní",J832,0)</f>
        <v>0</v>
      </c>
      <c r="BF832" s="243">
        <f>IF(N832="snížená",J832,0)</f>
        <v>0</v>
      </c>
      <c r="BG832" s="243">
        <f>IF(N832="zákl. přenesená",J832,0)</f>
        <v>0</v>
      </c>
      <c r="BH832" s="243">
        <f>IF(N832="sníž. přenesená",J832,0)</f>
        <v>0</v>
      </c>
      <c r="BI832" s="243">
        <f>IF(N832="nulová",J832,0)</f>
        <v>0</v>
      </c>
      <c r="BJ832" s="18" t="s">
        <v>91</v>
      </c>
      <c r="BK832" s="243">
        <f>ROUND(I832*H832,2)</f>
        <v>0</v>
      </c>
      <c r="BL832" s="18" t="s">
        <v>760</v>
      </c>
      <c r="BM832" s="242" t="s">
        <v>1047</v>
      </c>
    </row>
    <row r="833" s="13" customFormat="1">
      <c r="A833" s="13"/>
      <c r="B833" s="244"/>
      <c r="C833" s="245"/>
      <c r="D833" s="246" t="s">
        <v>169</v>
      </c>
      <c r="E833" s="247" t="s">
        <v>1</v>
      </c>
      <c r="F833" s="248" t="s">
        <v>391</v>
      </c>
      <c r="G833" s="245"/>
      <c r="H833" s="247" t="s">
        <v>1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4" t="s">
        <v>169</v>
      </c>
      <c r="AU833" s="254" t="s">
        <v>93</v>
      </c>
      <c r="AV833" s="13" t="s">
        <v>91</v>
      </c>
      <c r="AW833" s="13" t="s">
        <v>38</v>
      </c>
      <c r="AX833" s="13" t="s">
        <v>83</v>
      </c>
      <c r="AY833" s="254" t="s">
        <v>160</v>
      </c>
    </row>
    <row r="834" s="14" customFormat="1">
      <c r="A834" s="14"/>
      <c r="B834" s="255"/>
      <c r="C834" s="256"/>
      <c r="D834" s="246" t="s">
        <v>169</v>
      </c>
      <c r="E834" s="257" t="s">
        <v>1</v>
      </c>
      <c r="F834" s="258" t="s">
        <v>1048</v>
      </c>
      <c r="G834" s="256"/>
      <c r="H834" s="259">
        <v>29</v>
      </c>
      <c r="I834" s="260"/>
      <c r="J834" s="256"/>
      <c r="K834" s="256"/>
      <c r="L834" s="261"/>
      <c r="M834" s="262"/>
      <c r="N834" s="263"/>
      <c r="O834" s="263"/>
      <c r="P834" s="263"/>
      <c r="Q834" s="263"/>
      <c r="R834" s="263"/>
      <c r="S834" s="263"/>
      <c r="T834" s="26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5" t="s">
        <v>169</v>
      </c>
      <c r="AU834" s="265" t="s">
        <v>93</v>
      </c>
      <c r="AV834" s="14" t="s">
        <v>93</v>
      </c>
      <c r="AW834" s="14" t="s">
        <v>38</v>
      </c>
      <c r="AX834" s="14" t="s">
        <v>83</v>
      </c>
      <c r="AY834" s="265" t="s">
        <v>160</v>
      </c>
    </row>
    <row r="835" s="15" customFormat="1">
      <c r="A835" s="15"/>
      <c r="B835" s="266"/>
      <c r="C835" s="267"/>
      <c r="D835" s="246" t="s">
        <v>169</v>
      </c>
      <c r="E835" s="268" t="s">
        <v>1</v>
      </c>
      <c r="F835" s="269" t="s">
        <v>171</v>
      </c>
      <c r="G835" s="267"/>
      <c r="H835" s="270">
        <v>29</v>
      </c>
      <c r="I835" s="271"/>
      <c r="J835" s="267"/>
      <c r="K835" s="267"/>
      <c r="L835" s="272"/>
      <c r="M835" s="273"/>
      <c r="N835" s="274"/>
      <c r="O835" s="274"/>
      <c r="P835" s="274"/>
      <c r="Q835" s="274"/>
      <c r="R835" s="274"/>
      <c r="S835" s="274"/>
      <c r="T835" s="27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76" t="s">
        <v>169</v>
      </c>
      <c r="AU835" s="276" t="s">
        <v>93</v>
      </c>
      <c r="AV835" s="15" t="s">
        <v>167</v>
      </c>
      <c r="AW835" s="15" t="s">
        <v>38</v>
      </c>
      <c r="AX835" s="15" t="s">
        <v>91</v>
      </c>
      <c r="AY835" s="276" t="s">
        <v>160</v>
      </c>
    </row>
    <row r="836" s="14" customFormat="1">
      <c r="A836" s="14"/>
      <c r="B836" s="255"/>
      <c r="C836" s="256"/>
      <c r="D836" s="246" t="s">
        <v>169</v>
      </c>
      <c r="E836" s="256"/>
      <c r="F836" s="258" t="s">
        <v>1049</v>
      </c>
      <c r="G836" s="256"/>
      <c r="H836" s="259">
        <v>29.434999999999999</v>
      </c>
      <c r="I836" s="260"/>
      <c r="J836" s="256"/>
      <c r="K836" s="256"/>
      <c r="L836" s="261"/>
      <c r="M836" s="262"/>
      <c r="N836" s="263"/>
      <c r="O836" s="263"/>
      <c r="P836" s="263"/>
      <c r="Q836" s="263"/>
      <c r="R836" s="263"/>
      <c r="S836" s="263"/>
      <c r="T836" s="26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5" t="s">
        <v>169</v>
      </c>
      <c r="AU836" s="265" t="s">
        <v>93</v>
      </c>
      <c r="AV836" s="14" t="s">
        <v>93</v>
      </c>
      <c r="AW836" s="14" t="s">
        <v>4</v>
      </c>
      <c r="AX836" s="14" t="s">
        <v>91</v>
      </c>
      <c r="AY836" s="265" t="s">
        <v>160</v>
      </c>
    </row>
    <row r="837" s="2" customFormat="1" ht="21.75" customHeight="1">
      <c r="A837" s="40"/>
      <c r="B837" s="41"/>
      <c r="C837" s="231" t="s">
        <v>1050</v>
      </c>
      <c r="D837" s="231" t="s">
        <v>162</v>
      </c>
      <c r="E837" s="232" t="s">
        <v>1051</v>
      </c>
      <c r="F837" s="233" t="s">
        <v>1052</v>
      </c>
      <c r="G837" s="234" t="s">
        <v>177</v>
      </c>
      <c r="H837" s="235">
        <v>295.36000000000001</v>
      </c>
      <c r="I837" s="236"/>
      <c r="J837" s="237">
        <f>ROUND(I837*H837,2)</f>
        <v>0</v>
      </c>
      <c r="K837" s="233" t="s">
        <v>166</v>
      </c>
      <c r="L837" s="46"/>
      <c r="M837" s="238" t="s">
        <v>1</v>
      </c>
      <c r="N837" s="239" t="s">
        <v>48</v>
      </c>
      <c r="O837" s="93"/>
      <c r="P837" s="240">
        <f>O837*H837</f>
        <v>0</v>
      </c>
      <c r="Q837" s="240">
        <v>0</v>
      </c>
      <c r="R837" s="240">
        <f>Q837*H837</f>
        <v>0</v>
      </c>
      <c r="S837" s="240">
        <v>0</v>
      </c>
      <c r="T837" s="241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42" t="s">
        <v>760</v>
      </c>
      <c r="AT837" s="242" t="s">
        <v>162</v>
      </c>
      <c r="AU837" s="242" t="s">
        <v>93</v>
      </c>
      <c r="AY837" s="18" t="s">
        <v>160</v>
      </c>
      <c r="BE837" s="243">
        <f>IF(N837="základní",J837,0)</f>
        <v>0</v>
      </c>
      <c r="BF837" s="243">
        <f>IF(N837="snížená",J837,0)</f>
        <v>0</v>
      </c>
      <c r="BG837" s="243">
        <f>IF(N837="zákl. přenesená",J837,0)</f>
        <v>0</v>
      </c>
      <c r="BH837" s="243">
        <f>IF(N837="sníž. přenesená",J837,0)</f>
        <v>0</v>
      </c>
      <c r="BI837" s="243">
        <f>IF(N837="nulová",J837,0)</f>
        <v>0</v>
      </c>
      <c r="BJ837" s="18" t="s">
        <v>91</v>
      </c>
      <c r="BK837" s="243">
        <f>ROUND(I837*H837,2)</f>
        <v>0</v>
      </c>
      <c r="BL837" s="18" t="s">
        <v>760</v>
      </c>
      <c r="BM837" s="242" t="s">
        <v>1053</v>
      </c>
    </row>
    <row r="838" s="13" customFormat="1">
      <c r="A838" s="13"/>
      <c r="B838" s="244"/>
      <c r="C838" s="245"/>
      <c r="D838" s="246" t="s">
        <v>169</v>
      </c>
      <c r="E838" s="247" t="s">
        <v>1</v>
      </c>
      <c r="F838" s="248" t="s">
        <v>391</v>
      </c>
      <c r="G838" s="245"/>
      <c r="H838" s="247" t="s">
        <v>1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4" t="s">
        <v>169</v>
      </c>
      <c r="AU838" s="254" t="s">
        <v>93</v>
      </c>
      <c r="AV838" s="13" t="s">
        <v>91</v>
      </c>
      <c r="AW838" s="13" t="s">
        <v>38</v>
      </c>
      <c r="AX838" s="13" t="s">
        <v>83</v>
      </c>
      <c r="AY838" s="254" t="s">
        <v>160</v>
      </c>
    </row>
    <row r="839" s="13" customFormat="1">
      <c r="A839" s="13"/>
      <c r="B839" s="244"/>
      <c r="C839" s="245"/>
      <c r="D839" s="246" t="s">
        <v>169</v>
      </c>
      <c r="E839" s="247" t="s">
        <v>1</v>
      </c>
      <c r="F839" s="248" t="s">
        <v>1054</v>
      </c>
      <c r="G839" s="245"/>
      <c r="H839" s="247" t="s">
        <v>1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4" t="s">
        <v>169</v>
      </c>
      <c r="AU839" s="254" t="s">
        <v>93</v>
      </c>
      <c r="AV839" s="13" t="s">
        <v>91</v>
      </c>
      <c r="AW839" s="13" t="s">
        <v>38</v>
      </c>
      <c r="AX839" s="13" t="s">
        <v>83</v>
      </c>
      <c r="AY839" s="254" t="s">
        <v>160</v>
      </c>
    </row>
    <row r="840" s="14" customFormat="1">
      <c r="A840" s="14"/>
      <c r="B840" s="255"/>
      <c r="C840" s="256"/>
      <c r="D840" s="246" t="s">
        <v>169</v>
      </c>
      <c r="E840" s="257" t="s">
        <v>1</v>
      </c>
      <c r="F840" s="258" t="s">
        <v>1017</v>
      </c>
      <c r="G840" s="256"/>
      <c r="H840" s="259">
        <v>295.36000000000001</v>
      </c>
      <c r="I840" s="260"/>
      <c r="J840" s="256"/>
      <c r="K840" s="256"/>
      <c r="L840" s="261"/>
      <c r="M840" s="262"/>
      <c r="N840" s="263"/>
      <c r="O840" s="263"/>
      <c r="P840" s="263"/>
      <c r="Q840" s="263"/>
      <c r="R840" s="263"/>
      <c r="S840" s="263"/>
      <c r="T840" s="26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5" t="s">
        <v>169</v>
      </c>
      <c r="AU840" s="265" t="s">
        <v>93</v>
      </c>
      <c r="AV840" s="14" t="s">
        <v>93</v>
      </c>
      <c r="AW840" s="14" t="s">
        <v>38</v>
      </c>
      <c r="AX840" s="14" t="s">
        <v>83</v>
      </c>
      <c r="AY840" s="265" t="s">
        <v>160</v>
      </c>
    </row>
    <row r="841" s="15" customFormat="1">
      <c r="A841" s="15"/>
      <c r="B841" s="266"/>
      <c r="C841" s="267"/>
      <c r="D841" s="246" t="s">
        <v>169</v>
      </c>
      <c r="E841" s="268" t="s">
        <v>1</v>
      </c>
      <c r="F841" s="269" t="s">
        <v>171</v>
      </c>
      <c r="G841" s="267"/>
      <c r="H841" s="270">
        <v>295.36000000000001</v>
      </c>
      <c r="I841" s="271"/>
      <c r="J841" s="267"/>
      <c r="K841" s="267"/>
      <c r="L841" s="272"/>
      <c r="M841" s="273"/>
      <c r="N841" s="274"/>
      <c r="O841" s="274"/>
      <c r="P841" s="274"/>
      <c r="Q841" s="274"/>
      <c r="R841" s="274"/>
      <c r="S841" s="274"/>
      <c r="T841" s="27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76" t="s">
        <v>169</v>
      </c>
      <c r="AU841" s="276" t="s">
        <v>93</v>
      </c>
      <c r="AV841" s="15" t="s">
        <v>167</v>
      </c>
      <c r="AW841" s="15" t="s">
        <v>38</v>
      </c>
      <c r="AX841" s="15" t="s">
        <v>91</v>
      </c>
      <c r="AY841" s="276" t="s">
        <v>160</v>
      </c>
    </row>
    <row r="842" s="2" customFormat="1" ht="21.75" customHeight="1">
      <c r="A842" s="40"/>
      <c r="B842" s="41"/>
      <c r="C842" s="231" t="s">
        <v>1055</v>
      </c>
      <c r="D842" s="231" t="s">
        <v>162</v>
      </c>
      <c r="E842" s="232" t="s">
        <v>1056</v>
      </c>
      <c r="F842" s="233" t="s">
        <v>1057</v>
      </c>
      <c r="G842" s="234" t="s">
        <v>177</v>
      </c>
      <c r="H842" s="235">
        <v>87.359999999999999</v>
      </c>
      <c r="I842" s="236"/>
      <c r="J842" s="237">
        <f>ROUND(I842*H842,2)</f>
        <v>0</v>
      </c>
      <c r="K842" s="233" t="s">
        <v>166</v>
      </c>
      <c r="L842" s="46"/>
      <c r="M842" s="238" t="s">
        <v>1</v>
      </c>
      <c r="N842" s="239" t="s">
        <v>48</v>
      </c>
      <c r="O842" s="93"/>
      <c r="P842" s="240">
        <f>O842*H842</f>
        <v>0</v>
      </c>
      <c r="Q842" s="240">
        <v>0</v>
      </c>
      <c r="R842" s="240">
        <f>Q842*H842</f>
        <v>0</v>
      </c>
      <c r="S842" s="240">
        <v>0</v>
      </c>
      <c r="T842" s="241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42" t="s">
        <v>760</v>
      </c>
      <c r="AT842" s="242" t="s">
        <v>162</v>
      </c>
      <c r="AU842" s="242" t="s">
        <v>93</v>
      </c>
      <c r="AY842" s="18" t="s">
        <v>160</v>
      </c>
      <c r="BE842" s="243">
        <f>IF(N842="základní",J842,0)</f>
        <v>0</v>
      </c>
      <c r="BF842" s="243">
        <f>IF(N842="snížená",J842,0)</f>
        <v>0</v>
      </c>
      <c r="BG842" s="243">
        <f>IF(N842="zákl. přenesená",J842,0)</f>
        <v>0</v>
      </c>
      <c r="BH842" s="243">
        <f>IF(N842="sníž. přenesená",J842,0)</f>
        <v>0</v>
      </c>
      <c r="BI842" s="243">
        <f>IF(N842="nulová",J842,0)</f>
        <v>0</v>
      </c>
      <c r="BJ842" s="18" t="s">
        <v>91</v>
      </c>
      <c r="BK842" s="243">
        <f>ROUND(I842*H842,2)</f>
        <v>0</v>
      </c>
      <c r="BL842" s="18" t="s">
        <v>760</v>
      </c>
      <c r="BM842" s="242" t="s">
        <v>1058</v>
      </c>
    </row>
    <row r="843" s="13" customFormat="1">
      <c r="A843" s="13"/>
      <c r="B843" s="244"/>
      <c r="C843" s="245"/>
      <c r="D843" s="246" t="s">
        <v>169</v>
      </c>
      <c r="E843" s="247" t="s">
        <v>1</v>
      </c>
      <c r="F843" s="248" t="s">
        <v>391</v>
      </c>
      <c r="G843" s="245"/>
      <c r="H843" s="247" t="s">
        <v>1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4" t="s">
        <v>169</v>
      </c>
      <c r="AU843" s="254" t="s">
        <v>93</v>
      </c>
      <c r="AV843" s="13" t="s">
        <v>91</v>
      </c>
      <c r="AW843" s="13" t="s">
        <v>38</v>
      </c>
      <c r="AX843" s="13" t="s">
        <v>83</v>
      </c>
      <c r="AY843" s="254" t="s">
        <v>160</v>
      </c>
    </row>
    <row r="844" s="14" customFormat="1">
      <c r="A844" s="14"/>
      <c r="B844" s="255"/>
      <c r="C844" s="256"/>
      <c r="D844" s="246" t="s">
        <v>169</v>
      </c>
      <c r="E844" s="257" t="s">
        <v>1</v>
      </c>
      <c r="F844" s="258" t="s">
        <v>1023</v>
      </c>
      <c r="G844" s="256"/>
      <c r="H844" s="259">
        <v>45.259999999999998</v>
      </c>
      <c r="I844" s="260"/>
      <c r="J844" s="256"/>
      <c r="K844" s="256"/>
      <c r="L844" s="261"/>
      <c r="M844" s="262"/>
      <c r="N844" s="263"/>
      <c r="O844" s="263"/>
      <c r="P844" s="263"/>
      <c r="Q844" s="263"/>
      <c r="R844" s="263"/>
      <c r="S844" s="263"/>
      <c r="T844" s="26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5" t="s">
        <v>169</v>
      </c>
      <c r="AU844" s="265" t="s">
        <v>93</v>
      </c>
      <c r="AV844" s="14" t="s">
        <v>93</v>
      </c>
      <c r="AW844" s="14" t="s">
        <v>38</v>
      </c>
      <c r="AX844" s="14" t="s">
        <v>83</v>
      </c>
      <c r="AY844" s="265" t="s">
        <v>160</v>
      </c>
    </row>
    <row r="845" s="14" customFormat="1">
      <c r="A845" s="14"/>
      <c r="B845" s="255"/>
      <c r="C845" s="256"/>
      <c r="D845" s="246" t="s">
        <v>169</v>
      </c>
      <c r="E845" s="257" t="s">
        <v>1</v>
      </c>
      <c r="F845" s="258" t="s">
        <v>1024</v>
      </c>
      <c r="G845" s="256"/>
      <c r="H845" s="259">
        <v>42.100000000000001</v>
      </c>
      <c r="I845" s="260"/>
      <c r="J845" s="256"/>
      <c r="K845" s="256"/>
      <c r="L845" s="261"/>
      <c r="M845" s="262"/>
      <c r="N845" s="263"/>
      <c r="O845" s="263"/>
      <c r="P845" s="263"/>
      <c r="Q845" s="263"/>
      <c r="R845" s="263"/>
      <c r="S845" s="263"/>
      <c r="T845" s="26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5" t="s">
        <v>169</v>
      </c>
      <c r="AU845" s="265" t="s">
        <v>93</v>
      </c>
      <c r="AV845" s="14" t="s">
        <v>93</v>
      </c>
      <c r="AW845" s="14" t="s">
        <v>38</v>
      </c>
      <c r="AX845" s="14" t="s">
        <v>83</v>
      </c>
      <c r="AY845" s="265" t="s">
        <v>160</v>
      </c>
    </row>
    <row r="846" s="15" customFormat="1">
      <c r="A846" s="15"/>
      <c r="B846" s="266"/>
      <c r="C846" s="267"/>
      <c r="D846" s="246" t="s">
        <v>169</v>
      </c>
      <c r="E846" s="268" t="s">
        <v>1</v>
      </c>
      <c r="F846" s="269" t="s">
        <v>171</v>
      </c>
      <c r="G846" s="267"/>
      <c r="H846" s="270">
        <v>87.359999999999999</v>
      </c>
      <c r="I846" s="271"/>
      <c r="J846" s="267"/>
      <c r="K846" s="267"/>
      <c r="L846" s="272"/>
      <c r="M846" s="273"/>
      <c r="N846" s="274"/>
      <c r="O846" s="274"/>
      <c r="P846" s="274"/>
      <c r="Q846" s="274"/>
      <c r="R846" s="274"/>
      <c r="S846" s="274"/>
      <c r="T846" s="27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76" t="s">
        <v>169</v>
      </c>
      <c r="AU846" s="276" t="s">
        <v>93</v>
      </c>
      <c r="AV846" s="15" t="s">
        <v>167</v>
      </c>
      <c r="AW846" s="15" t="s">
        <v>38</v>
      </c>
      <c r="AX846" s="15" t="s">
        <v>91</v>
      </c>
      <c r="AY846" s="276" t="s">
        <v>160</v>
      </c>
    </row>
    <row r="847" s="2" customFormat="1" ht="16.5" customHeight="1">
      <c r="A847" s="40"/>
      <c r="B847" s="41"/>
      <c r="C847" s="231" t="s">
        <v>1059</v>
      </c>
      <c r="D847" s="231" t="s">
        <v>162</v>
      </c>
      <c r="E847" s="232" t="s">
        <v>1060</v>
      </c>
      <c r="F847" s="233" t="s">
        <v>1061</v>
      </c>
      <c r="G847" s="234" t="s">
        <v>877</v>
      </c>
      <c r="H847" s="235">
        <v>1</v>
      </c>
      <c r="I847" s="236"/>
      <c r="J847" s="237">
        <f>ROUND(I847*H847,2)</f>
        <v>0</v>
      </c>
      <c r="K847" s="233" t="s">
        <v>1</v>
      </c>
      <c r="L847" s="46"/>
      <c r="M847" s="238" t="s">
        <v>1</v>
      </c>
      <c r="N847" s="239" t="s">
        <v>48</v>
      </c>
      <c r="O847" s="93"/>
      <c r="P847" s="240">
        <f>O847*H847</f>
        <v>0</v>
      </c>
      <c r="Q847" s="240">
        <v>0</v>
      </c>
      <c r="R847" s="240">
        <f>Q847*H847</f>
        <v>0</v>
      </c>
      <c r="S847" s="240">
        <v>0</v>
      </c>
      <c r="T847" s="241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42" t="s">
        <v>760</v>
      </c>
      <c r="AT847" s="242" t="s">
        <v>162</v>
      </c>
      <c r="AU847" s="242" t="s">
        <v>93</v>
      </c>
      <c r="AY847" s="18" t="s">
        <v>160</v>
      </c>
      <c r="BE847" s="243">
        <f>IF(N847="základní",J847,0)</f>
        <v>0</v>
      </c>
      <c r="BF847" s="243">
        <f>IF(N847="snížená",J847,0)</f>
        <v>0</v>
      </c>
      <c r="BG847" s="243">
        <f>IF(N847="zákl. přenesená",J847,0)</f>
        <v>0</v>
      </c>
      <c r="BH847" s="243">
        <f>IF(N847="sníž. přenesená",J847,0)</f>
        <v>0</v>
      </c>
      <c r="BI847" s="243">
        <f>IF(N847="nulová",J847,0)</f>
        <v>0</v>
      </c>
      <c r="BJ847" s="18" t="s">
        <v>91</v>
      </c>
      <c r="BK847" s="243">
        <f>ROUND(I847*H847,2)</f>
        <v>0</v>
      </c>
      <c r="BL847" s="18" t="s">
        <v>760</v>
      </c>
      <c r="BM847" s="242" t="s">
        <v>1062</v>
      </c>
    </row>
    <row r="848" s="2" customFormat="1">
      <c r="A848" s="40"/>
      <c r="B848" s="41"/>
      <c r="C848" s="42"/>
      <c r="D848" s="246" t="s">
        <v>1015</v>
      </c>
      <c r="E848" s="42"/>
      <c r="F848" s="303" t="s">
        <v>1063</v>
      </c>
      <c r="G848" s="42"/>
      <c r="H848" s="42"/>
      <c r="I848" s="304"/>
      <c r="J848" s="42"/>
      <c r="K848" s="42"/>
      <c r="L848" s="46"/>
      <c r="M848" s="305"/>
      <c r="N848" s="306"/>
      <c r="O848" s="93"/>
      <c r="P848" s="93"/>
      <c r="Q848" s="93"/>
      <c r="R848" s="93"/>
      <c r="S848" s="93"/>
      <c r="T848" s="94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8" t="s">
        <v>1015</v>
      </c>
      <c r="AU848" s="18" t="s">
        <v>93</v>
      </c>
    </row>
    <row r="849" s="2" customFormat="1" ht="16.5" customHeight="1">
      <c r="A849" s="40"/>
      <c r="B849" s="41"/>
      <c r="C849" s="231" t="s">
        <v>1064</v>
      </c>
      <c r="D849" s="231" t="s">
        <v>162</v>
      </c>
      <c r="E849" s="232" t="s">
        <v>1065</v>
      </c>
      <c r="F849" s="233" t="s">
        <v>1066</v>
      </c>
      <c r="G849" s="234" t="s">
        <v>877</v>
      </c>
      <c r="H849" s="235">
        <v>1</v>
      </c>
      <c r="I849" s="236"/>
      <c r="J849" s="237">
        <f>ROUND(I849*H849,2)</f>
        <v>0</v>
      </c>
      <c r="K849" s="233" t="s">
        <v>1</v>
      </c>
      <c r="L849" s="46"/>
      <c r="M849" s="238" t="s">
        <v>1</v>
      </c>
      <c r="N849" s="239" t="s">
        <v>48</v>
      </c>
      <c r="O849" s="93"/>
      <c r="P849" s="240">
        <f>O849*H849</f>
        <v>0</v>
      </c>
      <c r="Q849" s="240">
        <v>0</v>
      </c>
      <c r="R849" s="240">
        <f>Q849*H849</f>
        <v>0</v>
      </c>
      <c r="S849" s="240">
        <v>0</v>
      </c>
      <c r="T849" s="241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42" t="s">
        <v>760</v>
      </c>
      <c r="AT849" s="242" t="s">
        <v>162</v>
      </c>
      <c r="AU849" s="242" t="s">
        <v>93</v>
      </c>
      <c r="AY849" s="18" t="s">
        <v>160</v>
      </c>
      <c r="BE849" s="243">
        <f>IF(N849="základní",J849,0)</f>
        <v>0</v>
      </c>
      <c r="BF849" s="243">
        <f>IF(N849="snížená",J849,0)</f>
        <v>0</v>
      </c>
      <c r="BG849" s="243">
        <f>IF(N849="zákl. přenesená",J849,0)</f>
        <v>0</v>
      </c>
      <c r="BH849" s="243">
        <f>IF(N849="sníž. přenesená",J849,0)</f>
        <v>0</v>
      </c>
      <c r="BI849" s="243">
        <f>IF(N849="nulová",J849,0)</f>
        <v>0</v>
      </c>
      <c r="BJ849" s="18" t="s">
        <v>91</v>
      </c>
      <c r="BK849" s="243">
        <f>ROUND(I849*H849,2)</f>
        <v>0</v>
      </c>
      <c r="BL849" s="18" t="s">
        <v>760</v>
      </c>
      <c r="BM849" s="242" t="s">
        <v>1067</v>
      </c>
    </row>
    <row r="850" s="2" customFormat="1">
      <c r="A850" s="40"/>
      <c r="B850" s="41"/>
      <c r="C850" s="42"/>
      <c r="D850" s="246" t="s">
        <v>1015</v>
      </c>
      <c r="E850" s="42"/>
      <c r="F850" s="303" t="s">
        <v>1068</v>
      </c>
      <c r="G850" s="42"/>
      <c r="H850" s="42"/>
      <c r="I850" s="304"/>
      <c r="J850" s="42"/>
      <c r="K850" s="42"/>
      <c r="L850" s="46"/>
      <c r="M850" s="305"/>
      <c r="N850" s="306"/>
      <c r="O850" s="93"/>
      <c r="P850" s="93"/>
      <c r="Q850" s="93"/>
      <c r="R850" s="93"/>
      <c r="S850" s="93"/>
      <c r="T850" s="94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8" t="s">
        <v>1015</v>
      </c>
      <c r="AU850" s="18" t="s">
        <v>93</v>
      </c>
    </row>
    <row r="851" s="2" customFormat="1" ht="16.5" customHeight="1">
      <c r="A851" s="40"/>
      <c r="B851" s="41"/>
      <c r="C851" s="231" t="s">
        <v>1069</v>
      </c>
      <c r="D851" s="231" t="s">
        <v>162</v>
      </c>
      <c r="E851" s="232" t="s">
        <v>1070</v>
      </c>
      <c r="F851" s="233" t="s">
        <v>1071</v>
      </c>
      <c r="G851" s="234" t="s">
        <v>877</v>
      </c>
      <c r="H851" s="235">
        <v>1</v>
      </c>
      <c r="I851" s="236"/>
      <c r="J851" s="237">
        <f>ROUND(I851*H851,2)</f>
        <v>0</v>
      </c>
      <c r="K851" s="233" t="s">
        <v>1</v>
      </c>
      <c r="L851" s="46"/>
      <c r="M851" s="238" t="s">
        <v>1</v>
      </c>
      <c r="N851" s="239" t="s">
        <v>48</v>
      </c>
      <c r="O851" s="93"/>
      <c r="P851" s="240">
        <f>O851*H851</f>
        <v>0</v>
      </c>
      <c r="Q851" s="240">
        <v>0</v>
      </c>
      <c r="R851" s="240">
        <f>Q851*H851</f>
        <v>0</v>
      </c>
      <c r="S851" s="240">
        <v>0</v>
      </c>
      <c r="T851" s="241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42" t="s">
        <v>760</v>
      </c>
      <c r="AT851" s="242" t="s">
        <v>162</v>
      </c>
      <c r="AU851" s="242" t="s">
        <v>93</v>
      </c>
      <c r="AY851" s="18" t="s">
        <v>160</v>
      </c>
      <c r="BE851" s="243">
        <f>IF(N851="základní",J851,0)</f>
        <v>0</v>
      </c>
      <c r="BF851" s="243">
        <f>IF(N851="snížená",J851,0)</f>
        <v>0</v>
      </c>
      <c r="BG851" s="243">
        <f>IF(N851="zákl. přenesená",J851,0)</f>
        <v>0</v>
      </c>
      <c r="BH851" s="243">
        <f>IF(N851="sníž. přenesená",J851,0)</f>
        <v>0</v>
      </c>
      <c r="BI851" s="243">
        <f>IF(N851="nulová",J851,0)</f>
        <v>0</v>
      </c>
      <c r="BJ851" s="18" t="s">
        <v>91</v>
      </c>
      <c r="BK851" s="243">
        <f>ROUND(I851*H851,2)</f>
        <v>0</v>
      </c>
      <c r="BL851" s="18" t="s">
        <v>760</v>
      </c>
      <c r="BM851" s="242" t="s">
        <v>1072</v>
      </c>
    </row>
    <row r="852" s="2" customFormat="1">
      <c r="A852" s="40"/>
      <c r="B852" s="41"/>
      <c r="C852" s="42"/>
      <c r="D852" s="246" t="s">
        <v>1015</v>
      </c>
      <c r="E852" s="42"/>
      <c r="F852" s="303" t="s">
        <v>1073</v>
      </c>
      <c r="G852" s="42"/>
      <c r="H852" s="42"/>
      <c r="I852" s="304"/>
      <c r="J852" s="42"/>
      <c r="K852" s="42"/>
      <c r="L852" s="46"/>
      <c r="M852" s="305"/>
      <c r="N852" s="306"/>
      <c r="O852" s="93"/>
      <c r="P852" s="93"/>
      <c r="Q852" s="93"/>
      <c r="R852" s="93"/>
      <c r="S852" s="93"/>
      <c r="T852" s="94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8" t="s">
        <v>1015</v>
      </c>
      <c r="AU852" s="18" t="s">
        <v>93</v>
      </c>
    </row>
    <row r="853" s="2" customFormat="1">
      <c r="A853" s="40"/>
      <c r="B853" s="41"/>
      <c r="C853" s="231" t="s">
        <v>1074</v>
      </c>
      <c r="D853" s="231" t="s">
        <v>162</v>
      </c>
      <c r="E853" s="232" t="s">
        <v>1075</v>
      </c>
      <c r="F853" s="233" t="s">
        <v>1076</v>
      </c>
      <c r="G853" s="234" t="s">
        <v>877</v>
      </c>
      <c r="H853" s="235">
        <v>2</v>
      </c>
      <c r="I853" s="236"/>
      <c r="J853" s="237">
        <f>ROUND(I853*H853,2)</f>
        <v>0</v>
      </c>
      <c r="K853" s="233" t="s">
        <v>1</v>
      </c>
      <c r="L853" s="46"/>
      <c r="M853" s="238" t="s">
        <v>1</v>
      </c>
      <c r="N853" s="239" t="s">
        <v>48</v>
      </c>
      <c r="O853" s="93"/>
      <c r="P853" s="240">
        <f>O853*H853</f>
        <v>0</v>
      </c>
      <c r="Q853" s="240">
        <v>0</v>
      </c>
      <c r="R853" s="240">
        <f>Q853*H853</f>
        <v>0</v>
      </c>
      <c r="S853" s="240">
        <v>0</v>
      </c>
      <c r="T853" s="241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42" t="s">
        <v>760</v>
      </c>
      <c r="AT853" s="242" t="s">
        <v>162</v>
      </c>
      <c r="AU853" s="242" t="s">
        <v>93</v>
      </c>
      <c r="AY853" s="18" t="s">
        <v>160</v>
      </c>
      <c r="BE853" s="243">
        <f>IF(N853="základní",J853,0)</f>
        <v>0</v>
      </c>
      <c r="BF853" s="243">
        <f>IF(N853="snížená",J853,0)</f>
        <v>0</v>
      </c>
      <c r="BG853" s="243">
        <f>IF(N853="zákl. přenesená",J853,0)</f>
        <v>0</v>
      </c>
      <c r="BH853" s="243">
        <f>IF(N853="sníž. přenesená",J853,0)</f>
        <v>0</v>
      </c>
      <c r="BI853" s="243">
        <f>IF(N853="nulová",J853,0)</f>
        <v>0</v>
      </c>
      <c r="BJ853" s="18" t="s">
        <v>91</v>
      </c>
      <c r="BK853" s="243">
        <f>ROUND(I853*H853,2)</f>
        <v>0</v>
      </c>
      <c r="BL853" s="18" t="s">
        <v>760</v>
      </c>
      <c r="BM853" s="242" t="s">
        <v>1077</v>
      </c>
    </row>
    <row r="854" s="12" customFormat="1" ht="25.92" customHeight="1">
      <c r="A854" s="12"/>
      <c r="B854" s="215"/>
      <c r="C854" s="216"/>
      <c r="D854" s="217" t="s">
        <v>82</v>
      </c>
      <c r="E854" s="218" t="s">
        <v>367</v>
      </c>
      <c r="F854" s="218" t="s">
        <v>368</v>
      </c>
      <c r="G854" s="216"/>
      <c r="H854" s="216"/>
      <c r="I854" s="219"/>
      <c r="J854" s="220">
        <f>BK854</f>
        <v>0</v>
      </c>
      <c r="K854" s="216"/>
      <c r="L854" s="221"/>
      <c r="M854" s="222"/>
      <c r="N854" s="223"/>
      <c r="O854" s="223"/>
      <c r="P854" s="224">
        <f>SUM(P855:P872)</f>
        <v>0</v>
      </c>
      <c r="Q854" s="223"/>
      <c r="R854" s="224">
        <f>SUM(R855:R872)</f>
        <v>0</v>
      </c>
      <c r="S854" s="223"/>
      <c r="T854" s="225">
        <f>SUM(T855:T872)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26" t="s">
        <v>167</v>
      </c>
      <c r="AT854" s="227" t="s">
        <v>82</v>
      </c>
      <c r="AU854" s="227" t="s">
        <v>83</v>
      </c>
      <c r="AY854" s="226" t="s">
        <v>160</v>
      </c>
      <c r="BK854" s="228">
        <f>SUM(BK855:BK872)</f>
        <v>0</v>
      </c>
    </row>
    <row r="855" s="2" customFormat="1">
      <c r="A855" s="40"/>
      <c r="B855" s="41"/>
      <c r="C855" s="231" t="s">
        <v>1078</v>
      </c>
      <c r="D855" s="231" t="s">
        <v>162</v>
      </c>
      <c r="E855" s="232" t="s">
        <v>370</v>
      </c>
      <c r="F855" s="233" t="s">
        <v>371</v>
      </c>
      <c r="G855" s="234" t="s">
        <v>276</v>
      </c>
      <c r="H855" s="235">
        <v>843.86000000000001</v>
      </c>
      <c r="I855" s="236"/>
      <c r="J855" s="237">
        <f>ROUND(I855*H855,2)</f>
        <v>0</v>
      </c>
      <c r="K855" s="233" t="s">
        <v>166</v>
      </c>
      <c r="L855" s="46"/>
      <c r="M855" s="238" t="s">
        <v>1</v>
      </c>
      <c r="N855" s="239" t="s">
        <v>48</v>
      </c>
      <c r="O855" s="93"/>
      <c r="P855" s="240">
        <f>O855*H855</f>
        <v>0</v>
      </c>
      <c r="Q855" s="240">
        <v>0</v>
      </c>
      <c r="R855" s="240">
        <f>Q855*H855</f>
        <v>0</v>
      </c>
      <c r="S855" s="240">
        <v>0</v>
      </c>
      <c r="T855" s="241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42" t="s">
        <v>372</v>
      </c>
      <c r="AT855" s="242" t="s">
        <v>162</v>
      </c>
      <c r="AU855" s="242" t="s">
        <v>91</v>
      </c>
      <c r="AY855" s="18" t="s">
        <v>160</v>
      </c>
      <c r="BE855" s="243">
        <f>IF(N855="základní",J855,0)</f>
        <v>0</v>
      </c>
      <c r="BF855" s="243">
        <f>IF(N855="snížená",J855,0)</f>
        <v>0</v>
      </c>
      <c r="BG855" s="243">
        <f>IF(N855="zákl. přenesená",J855,0)</f>
        <v>0</v>
      </c>
      <c r="BH855" s="243">
        <f>IF(N855="sníž. přenesená",J855,0)</f>
        <v>0</v>
      </c>
      <c r="BI855" s="243">
        <f>IF(N855="nulová",J855,0)</f>
        <v>0</v>
      </c>
      <c r="BJ855" s="18" t="s">
        <v>91</v>
      </c>
      <c r="BK855" s="243">
        <f>ROUND(I855*H855,2)</f>
        <v>0</v>
      </c>
      <c r="BL855" s="18" t="s">
        <v>372</v>
      </c>
      <c r="BM855" s="242" t="s">
        <v>1079</v>
      </c>
    </row>
    <row r="856" s="13" customFormat="1">
      <c r="A856" s="13"/>
      <c r="B856" s="244"/>
      <c r="C856" s="245"/>
      <c r="D856" s="246" t="s">
        <v>169</v>
      </c>
      <c r="E856" s="247" t="s">
        <v>1</v>
      </c>
      <c r="F856" s="248" t="s">
        <v>391</v>
      </c>
      <c r="G856" s="245"/>
      <c r="H856" s="247" t="s">
        <v>1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4" t="s">
        <v>169</v>
      </c>
      <c r="AU856" s="254" t="s">
        <v>91</v>
      </c>
      <c r="AV856" s="13" t="s">
        <v>91</v>
      </c>
      <c r="AW856" s="13" t="s">
        <v>38</v>
      </c>
      <c r="AX856" s="13" t="s">
        <v>83</v>
      </c>
      <c r="AY856" s="254" t="s">
        <v>160</v>
      </c>
    </row>
    <row r="857" s="13" customFormat="1">
      <c r="A857" s="13"/>
      <c r="B857" s="244"/>
      <c r="C857" s="245"/>
      <c r="D857" s="246" t="s">
        <v>169</v>
      </c>
      <c r="E857" s="247" t="s">
        <v>1</v>
      </c>
      <c r="F857" s="248" t="s">
        <v>1080</v>
      </c>
      <c r="G857" s="245"/>
      <c r="H857" s="247" t="s">
        <v>1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4" t="s">
        <v>169</v>
      </c>
      <c r="AU857" s="254" t="s">
        <v>91</v>
      </c>
      <c r="AV857" s="13" t="s">
        <v>91</v>
      </c>
      <c r="AW857" s="13" t="s">
        <v>38</v>
      </c>
      <c r="AX857" s="13" t="s">
        <v>83</v>
      </c>
      <c r="AY857" s="254" t="s">
        <v>160</v>
      </c>
    </row>
    <row r="858" s="14" customFormat="1">
      <c r="A858" s="14"/>
      <c r="B858" s="255"/>
      <c r="C858" s="256"/>
      <c r="D858" s="246" t="s">
        <v>169</v>
      </c>
      <c r="E858" s="257" t="s">
        <v>1</v>
      </c>
      <c r="F858" s="258" t="s">
        <v>1081</v>
      </c>
      <c r="G858" s="256"/>
      <c r="H858" s="259">
        <v>496.38799999999998</v>
      </c>
      <c r="I858" s="260"/>
      <c r="J858" s="256"/>
      <c r="K858" s="256"/>
      <c r="L858" s="261"/>
      <c r="M858" s="262"/>
      <c r="N858" s="263"/>
      <c r="O858" s="263"/>
      <c r="P858" s="263"/>
      <c r="Q858" s="263"/>
      <c r="R858" s="263"/>
      <c r="S858" s="263"/>
      <c r="T858" s="26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5" t="s">
        <v>169</v>
      </c>
      <c r="AU858" s="265" t="s">
        <v>91</v>
      </c>
      <c r="AV858" s="14" t="s">
        <v>93</v>
      </c>
      <c r="AW858" s="14" t="s">
        <v>38</v>
      </c>
      <c r="AX858" s="14" t="s">
        <v>83</v>
      </c>
      <c r="AY858" s="265" t="s">
        <v>160</v>
      </c>
    </row>
    <row r="859" s="15" customFormat="1">
      <c r="A859" s="15"/>
      <c r="B859" s="266"/>
      <c r="C859" s="267"/>
      <c r="D859" s="246" t="s">
        <v>169</v>
      </c>
      <c r="E859" s="268" t="s">
        <v>1</v>
      </c>
      <c r="F859" s="269" t="s">
        <v>171</v>
      </c>
      <c r="G859" s="267"/>
      <c r="H859" s="270">
        <v>496.38799999999998</v>
      </c>
      <c r="I859" s="271"/>
      <c r="J859" s="267"/>
      <c r="K859" s="267"/>
      <c r="L859" s="272"/>
      <c r="M859" s="273"/>
      <c r="N859" s="274"/>
      <c r="O859" s="274"/>
      <c r="P859" s="274"/>
      <c r="Q859" s="274"/>
      <c r="R859" s="274"/>
      <c r="S859" s="274"/>
      <c r="T859" s="27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76" t="s">
        <v>169</v>
      </c>
      <c r="AU859" s="276" t="s">
        <v>91</v>
      </c>
      <c r="AV859" s="15" t="s">
        <v>167</v>
      </c>
      <c r="AW859" s="15" t="s">
        <v>38</v>
      </c>
      <c r="AX859" s="15" t="s">
        <v>91</v>
      </c>
      <c r="AY859" s="276" t="s">
        <v>160</v>
      </c>
    </row>
    <row r="860" s="14" customFormat="1">
      <c r="A860" s="14"/>
      <c r="B860" s="255"/>
      <c r="C860" s="256"/>
      <c r="D860" s="246" t="s">
        <v>169</v>
      </c>
      <c r="E860" s="256"/>
      <c r="F860" s="258" t="s">
        <v>1082</v>
      </c>
      <c r="G860" s="256"/>
      <c r="H860" s="259">
        <v>843.86000000000001</v>
      </c>
      <c r="I860" s="260"/>
      <c r="J860" s="256"/>
      <c r="K860" s="256"/>
      <c r="L860" s="261"/>
      <c r="M860" s="262"/>
      <c r="N860" s="263"/>
      <c r="O860" s="263"/>
      <c r="P860" s="263"/>
      <c r="Q860" s="263"/>
      <c r="R860" s="263"/>
      <c r="S860" s="263"/>
      <c r="T860" s="26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5" t="s">
        <v>169</v>
      </c>
      <c r="AU860" s="265" t="s">
        <v>91</v>
      </c>
      <c r="AV860" s="14" t="s">
        <v>93</v>
      </c>
      <c r="AW860" s="14" t="s">
        <v>4</v>
      </c>
      <c r="AX860" s="14" t="s">
        <v>91</v>
      </c>
      <c r="AY860" s="265" t="s">
        <v>160</v>
      </c>
    </row>
    <row r="861" s="2" customFormat="1">
      <c r="A861" s="40"/>
      <c r="B861" s="41"/>
      <c r="C861" s="231" t="s">
        <v>1083</v>
      </c>
      <c r="D861" s="231" t="s">
        <v>162</v>
      </c>
      <c r="E861" s="232" t="s">
        <v>1084</v>
      </c>
      <c r="F861" s="233" t="s">
        <v>1085</v>
      </c>
      <c r="G861" s="234" t="s">
        <v>276</v>
      </c>
      <c r="H861" s="235">
        <v>21.600000000000001</v>
      </c>
      <c r="I861" s="236"/>
      <c r="J861" s="237">
        <f>ROUND(I861*H861,2)</f>
        <v>0</v>
      </c>
      <c r="K861" s="233" t="s">
        <v>166</v>
      </c>
      <c r="L861" s="46"/>
      <c r="M861" s="238" t="s">
        <v>1</v>
      </c>
      <c r="N861" s="239" t="s">
        <v>48</v>
      </c>
      <c r="O861" s="93"/>
      <c r="P861" s="240">
        <f>O861*H861</f>
        <v>0</v>
      </c>
      <c r="Q861" s="240">
        <v>0</v>
      </c>
      <c r="R861" s="240">
        <f>Q861*H861</f>
        <v>0</v>
      </c>
      <c r="S861" s="240">
        <v>0</v>
      </c>
      <c r="T861" s="241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42" t="s">
        <v>372</v>
      </c>
      <c r="AT861" s="242" t="s">
        <v>162</v>
      </c>
      <c r="AU861" s="242" t="s">
        <v>91</v>
      </c>
      <c r="AY861" s="18" t="s">
        <v>160</v>
      </c>
      <c r="BE861" s="243">
        <f>IF(N861="základní",J861,0)</f>
        <v>0</v>
      </c>
      <c r="BF861" s="243">
        <f>IF(N861="snížená",J861,0)</f>
        <v>0</v>
      </c>
      <c r="BG861" s="243">
        <f>IF(N861="zákl. přenesená",J861,0)</f>
        <v>0</v>
      </c>
      <c r="BH861" s="243">
        <f>IF(N861="sníž. přenesená",J861,0)</f>
        <v>0</v>
      </c>
      <c r="BI861" s="243">
        <f>IF(N861="nulová",J861,0)</f>
        <v>0</v>
      </c>
      <c r="BJ861" s="18" t="s">
        <v>91</v>
      </c>
      <c r="BK861" s="243">
        <f>ROUND(I861*H861,2)</f>
        <v>0</v>
      </c>
      <c r="BL861" s="18" t="s">
        <v>372</v>
      </c>
      <c r="BM861" s="242" t="s">
        <v>1086</v>
      </c>
    </row>
    <row r="862" s="13" customFormat="1">
      <c r="A862" s="13"/>
      <c r="B862" s="244"/>
      <c r="C862" s="245"/>
      <c r="D862" s="246" t="s">
        <v>169</v>
      </c>
      <c r="E862" s="247" t="s">
        <v>1</v>
      </c>
      <c r="F862" s="248" t="s">
        <v>902</v>
      </c>
      <c r="G862" s="245"/>
      <c r="H862" s="247" t="s">
        <v>1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4" t="s">
        <v>169</v>
      </c>
      <c r="AU862" s="254" t="s">
        <v>91</v>
      </c>
      <c r="AV862" s="13" t="s">
        <v>91</v>
      </c>
      <c r="AW862" s="13" t="s">
        <v>38</v>
      </c>
      <c r="AX862" s="13" t="s">
        <v>83</v>
      </c>
      <c r="AY862" s="254" t="s">
        <v>160</v>
      </c>
    </row>
    <row r="863" s="14" customFormat="1">
      <c r="A863" s="14"/>
      <c r="B863" s="255"/>
      <c r="C863" s="256"/>
      <c r="D863" s="246" t="s">
        <v>169</v>
      </c>
      <c r="E863" s="257" t="s">
        <v>1</v>
      </c>
      <c r="F863" s="258" t="s">
        <v>905</v>
      </c>
      <c r="G863" s="256"/>
      <c r="H863" s="259">
        <v>21.600000000000001</v>
      </c>
      <c r="I863" s="260"/>
      <c r="J863" s="256"/>
      <c r="K863" s="256"/>
      <c r="L863" s="261"/>
      <c r="M863" s="262"/>
      <c r="N863" s="263"/>
      <c r="O863" s="263"/>
      <c r="P863" s="263"/>
      <c r="Q863" s="263"/>
      <c r="R863" s="263"/>
      <c r="S863" s="263"/>
      <c r="T863" s="26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65" t="s">
        <v>169</v>
      </c>
      <c r="AU863" s="265" t="s">
        <v>91</v>
      </c>
      <c r="AV863" s="14" t="s">
        <v>93</v>
      </c>
      <c r="AW863" s="14" t="s">
        <v>38</v>
      </c>
      <c r="AX863" s="14" t="s">
        <v>83</v>
      </c>
      <c r="AY863" s="265" t="s">
        <v>160</v>
      </c>
    </row>
    <row r="864" s="15" customFormat="1">
      <c r="A864" s="15"/>
      <c r="B864" s="266"/>
      <c r="C864" s="267"/>
      <c r="D864" s="246" t="s">
        <v>169</v>
      </c>
      <c r="E864" s="268" t="s">
        <v>1</v>
      </c>
      <c r="F864" s="269" t="s">
        <v>171</v>
      </c>
      <c r="G864" s="267"/>
      <c r="H864" s="270">
        <v>21.600000000000001</v>
      </c>
      <c r="I864" s="271"/>
      <c r="J864" s="267"/>
      <c r="K864" s="267"/>
      <c r="L864" s="272"/>
      <c r="M864" s="273"/>
      <c r="N864" s="274"/>
      <c r="O864" s="274"/>
      <c r="P864" s="274"/>
      <c r="Q864" s="274"/>
      <c r="R864" s="274"/>
      <c r="S864" s="274"/>
      <c r="T864" s="27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76" t="s">
        <v>169</v>
      </c>
      <c r="AU864" s="276" t="s">
        <v>91</v>
      </c>
      <c r="AV864" s="15" t="s">
        <v>167</v>
      </c>
      <c r="AW864" s="15" t="s">
        <v>38</v>
      </c>
      <c r="AX864" s="15" t="s">
        <v>91</v>
      </c>
      <c r="AY864" s="276" t="s">
        <v>160</v>
      </c>
    </row>
    <row r="865" s="2" customFormat="1" ht="33" customHeight="1">
      <c r="A865" s="40"/>
      <c r="B865" s="41"/>
      <c r="C865" s="231" t="s">
        <v>945</v>
      </c>
      <c r="D865" s="231" t="s">
        <v>162</v>
      </c>
      <c r="E865" s="232" t="s">
        <v>1087</v>
      </c>
      <c r="F865" s="233" t="s">
        <v>1088</v>
      </c>
      <c r="G865" s="234" t="s">
        <v>276</v>
      </c>
      <c r="H865" s="235">
        <v>233.471</v>
      </c>
      <c r="I865" s="236"/>
      <c r="J865" s="237">
        <f>ROUND(I865*H865,2)</f>
        <v>0</v>
      </c>
      <c r="K865" s="233" t="s">
        <v>166</v>
      </c>
      <c r="L865" s="46"/>
      <c r="M865" s="238" t="s">
        <v>1</v>
      </c>
      <c r="N865" s="239" t="s">
        <v>48</v>
      </c>
      <c r="O865" s="93"/>
      <c r="P865" s="240">
        <f>O865*H865</f>
        <v>0</v>
      </c>
      <c r="Q865" s="240">
        <v>0</v>
      </c>
      <c r="R865" s="240">
        <f>Q865*H865</f>
        <v>0</v>
      </c>
      <c r="S865" s="240">
        <v>0</v>
      </c>
      <c r="T865" s="241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42" t="s">
        <v>167</v>
      </c>
      <c r="AT865" s="242" t="s">
        <v>162</v>
      </c>
      <c r="AU865" s="242" t="s">
        <v>91</v>
      </c>
      <c r="AY865" s="18" t="s">
        <v>160</v>
      </c>
      <c r="BE865" s="243">
        <f>IF(N865="základní",J865,0)</f>
        <v>0</v>
      </c>
      <c r="BF865" s="243">
        <f>IF(N865="snížená",J865,0)</f>
        <v>0</v>
      </c>
      <c r="BG865" s="243">
        <f>IF(N865="zákl. přenesená",J865,0)</f>
        <v>0</v>
      </c>
      <c r="BH865" s="243">
        <f>IF(N865="sníž. přenesená",J865,0)</f>
        <v>0</v>
      </c>
      <c r="BI865" s="243">
        <f>IF(N865="nulová",J865,0)</f>
        <v>0</v>
      </c>
      <c r="BJ865" s="18" t="s">
        <v>91</v>
      </c>
      <c r="BK865" s="243">
        <f>ROUND(I865*H865,2)</f>
        <v>0</v>
      </c>
      <c r="BL865" s="18" t="s">
        <v>167</v>
      </c>
      <c r="BM865" s="242" t="s">
        <v>1089</v>
      </c>
    </row>
    <row r="866" s="13" customFormat="1">
      <c r="A866" s="13"/>
      <c r="B866" s="244"/>
      <c r="C866" s="245"/>
      <c r="D866" s="246" t="s">
        <v>169</v>
      </c>
      <c r="E866" s="247" t="s">
        <v>1</v>
      </c>
      <c r="F866" s="248" t="s">
        <v>391</v>
      </c>
      <c r="G866" s="245"/>
      <c r="H866" s="247" t="s">
        <v>1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54" t="s">
        <v>169</v>
      </c>
      <c r="AU866" s="254" t="s">
        <v>91</v>
      </c>
      <c r="AV866" s="13" t="s">
        <v>91</v>
      </c>
      <c r="AW866" s="13" t="s">
        <v>38</v>
      </c>
      <c r="AX866" s="13" t="s">
        <v>83</v>
      </c>
      <c r="AY866" s="254" t="s">
        <v>160</v>
      </c>
    </row>
    <row r="867" s="14" customFormat="1">
      <c r="A867" s="14"/>
      <c r="B867" s="255"/>
      <c r="C867" s="256"/>
      <c r="D867" s="246" t="s">
        <v>169</v>
      </c>
      <c r="E867" s="257" t="s">
        <v>1</v>
      </c>
      <c r="F867" s="258" t="s">
        <v>1090</v>
      </c>
      <c r="G867" s="256"/>
      <c r="H867" s="259">
        <v>233.471</v>
      </c>
      <c r="I867" s="260"/>
      <c r="J867" s="256"/>
      <c r="K867" s="256"/>
      <c r="L867" s="261"/>
      <c r="M867" s="262"/>
      <c r="N867" s="263"/>
      <c r="O867" s="263"/>
      <c r="P867" s="263"/>
      <c r="Q867" s="263"/>
      <c r="R867" s="263"/>
      <c r="S867" s="263"/>
      <c r="T867" s="26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65" t="s">
        <v>169</v>
      </c>
      <c r="AU867" s="265" t="s">
        <v>91</v>
      </c>
      <c r="AV867" s="14" t="s">
        <v>93</v>
      </c>
      <c r="AW867" s="14" t="s">
        <v>38</v>
      </c>
      <c r="AX867" s="14" t="s">
        <v>83</v>
      </c>
      <c r="AY867" s="265" t="s">
        <v>160</v>
      </c>
    </row>
    <row r="868" s="15" customFormat="1">
      <c r="A868" s="15"/>
      <c r="B868" s="266"/>
      <c r="C868" s="267"/>
      <c r="D868" s="246" t="s">
        <v>169</v>
      </c>
      <c r="E868" s="268" t="s">
        <v>1</v>
      </c>
      <c r="F868" s="269" t="s">
        <v>171</v>
      </c>
      <c r="G868" s="267"/>
      <c r="H868" s="270">
        <v>233.471</v>
      </c>
      <c r="I868" s="271"/>
      <c r="J868" s="267"/>
      <c r="K868" s="267"/>
      <c r="L868" s="272"/>
      <c r="M868" s="273"/>
      <c r="N868" s="274"/>
      <c r="O868" s="274"/>
      <c r="P868" s="274"/>
      <c r="Q868" s="274"/>
      <c r="R868" s="274"/>
      <c r="S868" s="274"/>
      <c r="T868" s="27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76" t="s">
        <v>169</v>
      </c>
      <c r="AU868" s="276" t="s">
        <v>91</v>
      </c>
      <c r="AV868" s="15" t="s">
        <v>167</v>
      </c>
      <c r="AW868" s="15" t="s">
        <v>38</v>
      </c>
      <c r="AX868" s="15" t="s">
        <v>91</v>
      </c>
      <c r="AY868" s="276" t="s">
        <v>160</v>
      </c>
    </row>
    <row r="869" s="2" customFormat="1">
      <c r="A869" s="40"/>
      <c r="B869" s="41"/>
      <c r="C869" s="231" t="s">
        <v>1091</v>
      </c>
      <c r="D869" s="231" t="s">
        <v>162</v>
      </c>
      <c r="E869" s="232" t="s">
        <v>1092</v>
      </c>
      <c r="F869" s="233" t="s">
        <v>371</v>
      </c>
      <c r="G869" s="234" t="s">
        <v>276</v>
      </c>
      <c r="H869" s="235">
        <v>197.15799999999999</v>
      </c>
      <c r="I869" s="236"/>
      <c r="J869" s="237">
        <f>ROUND(I869*H869,2)</f>
        <v>0</v>
      </c>
      <c r="K869" s="233" t="s">
        <v>166</v>
      </c>
      <c r="L869" s="46"/>
      <c r="M869" s="238" t="s">
        <v>1</v>
      </c>
      <c r="N869" s="239" t="s">
        <v>48</v>
      </c>
      <c r="O869" s="93"/>
      <c r="P869" s="240">
        <f>O869*H869</f>
        <v>0</v>
      </c>
      <c r="Q869" s="240">
        <v>0</v>
      </c>
      <c r="R869" s="240">
        <f>Q869*H869</f>
        <v>0</v>
      </c>
      <c r="S869" s="240">
        <v>0</v>
      </c>
      <c r="T869" s="241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42" t="s">
        <v>167</v>
      </c>
      <c r="AT869" s="242" t="s">
        <v>162</v>
      </c>
      <c r="AU869" s="242" t="s">
        <v>91</v>
      </c>
      <c r="AY869" s="18" t="s">
        <v>160</v>
      </c>
      <c r="BE869" s="243">
        <f>IF(N869="základní",J869,0)</f>
        <v>0</v>
      </c>
      <c r="BF869" s="243">
        <f>IF(N869="snížená",J869,0)</f>
        <v>0</v>
      </c>
      <c r="BG869" s="243">
        <f>IF(N869="zákl. přenesená",J869,0)</f>
        <v>0</v>
      </c>
      <c r="BH869" s="243">
        <f>IF(N869="sníž. přenesená",J869,0)</f>
        <v>0</v>
      </c>
      <c r="BI869" s="243">
        <f>IF(N869="nulová",J869,0)</f>
        <v>0</v>
      </c>
      <c r="BJ869" s="18" t="s">
        <v>91</v>
      </c>
      <c r="BK869" s="243">
        <f>ROUND(I869*H869,2)</f>
        <v>0</v>
      </c>
      <c r="BL869" s="18" t="s">
        <v>167</v>
      </c>
      <c r="BM869" s="242" t="s">
        <v>1093</v>
      </c>
    </row>
    <row r="870" s="13" customFormat="1">
      <c r="A870" s="13"/>
      <c r="B870" s="244"/>
      <c r="C870" s="245"/>
      <c r="D870" s="246" t="s">
        <v>169</v>
      </c>
      <c r="E870" s="247" t="s">
        <v>1</v>
      </c>
      <c r="F870" s="248" t="s">
        <v>391</v>
      </c>
      <c r="G870" s="245"/>
      <c r="H870" s="247" t="s">
        <v>1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4" t="s">
        <v>169</v>
      </c>
      <c r="AU870" s="254" t="s">
        <v>91</v>
      </c>
      <c r="AV870" s="13" t="s">
        <v>91</v>
      </c>
      <c r="AW870" s="13" t="s">
        <v>38</v>
      </c>
      <c r="AX870" s="13" t="s">
        <v>83</v>
      </c>
      <c r="AY870" s="254" t="s">
        <v>160</v>
      </c>
    </row>
    <row r="871" s="14" customFormat="1">
      <c r="A871" s="14"/>
      <c r="B871" s="255"/>
      <c r="C871" s="256"/>
      <c r="D871" s="246" t="s">
        <v>169</v>
      </c>
      <c r="E871" s="257" t="s">
        <v>1</v>
      </c>
      <c r="F871" s="258" t="s">
        <v>1094</v>
      </c>
      <c r="G871" s="256"/>
      <c r="H871" s="259">
        <v>197.15799999999999</v>
      </c>
      <c r="I871" s="260"/>
      <c r="J871" s="256"/>
      <c r="K871" s="256"/>
      <c r="L871" s="261"/>
      <c r="M871" s="262"/>
      <c r="N871" s="263"/>
      <c r="O871" s="263"/>
      <c r="P871" s="263"/>
      <c r="Q871" s="263"/>
      <c r="R871" s="263"/>
      <c r="S871" s="263"/>
      <c r="T871" s="26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5" t="s">
        <v>169</v>
      </c>
      <c r="AU871" s="265" t="s">
        <v>91</v>
      </c>
      <c r="AV871" s="14" t="s">
        <v>93</v>
      </c>
      <c r="AW871" s="14" t="s">
        <v>38</v>
      </c>
      <c r="AX871" s="14" t="s">
        <v>83</v>
      </c>
      <c r="AY871" s="265" t="s">
        <v>160</v>
      </c>
    </row>
    <row r="872" s="15" customFormat="1">
      <c r="A872" s="15"/>
      <c r="B872" s="266"/>
      <c r="C872" s="267"/>
      <c r="D872" s="246" t="s">
        <v>169</v>
      </c>
      <c r="E872" s="268" t="s">
        <v>1</v>
      </c>
      <c r="F872" s="269" t="s">
        <v>171</v>
      </c>
      <c r="G872" s="267"/>
      <c r="H872" s="270">
        <v>197.15799999999999</v>
      </c>
      <c r="I872" s="271"/>
      <c r="J872" s="267"/>
      <c r="K872" s="267"/>
      <c r="L872" s="272"/>
      <c r="M872" s="307"/>
      <c r="N872" s="308"/>
      <c r="O872" s="308"/>
      <c r="P872" s="308"/>
      <c r="Q872" s="308"/>
      <c r="R872" s="308"/>
      <c r="S872" s="308"/>
      <c r="T872" s="309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76" t="s">
        <v>169</v>
      </c>
      <c r="AU872" s="276" t="s">
        <v>91</v>
      </c>
      <c r="AV872" s="15" t="s">
        <v>167</v>
      </c>
      <c r="AW872" s="15" t="s">
        <v>38</v>
      </c>
      <c r="AX872" s="15" t="s">
        <v>91</v>
      </c>
      <c r="AY872" s="276" t="s">
        <v>160</v>
      </c>
    </row>
    <row r="873" s="2" customFormat="1" ht="6.96" customHeight="1">
      <c r="A873" s="40"/>
      <c r="B873" s="68"/>
      <c r="C873" s="69"/>
      <c r="D873" s="69"/>
      <c r="E873" s="69"/>
      <c r="F873" s="69"/>
      <c r="G873" s="69"/>
      <c r="H873" s="69"/>
      <c r="I873" s="69"/>
      <c r="J873" s="69"/>
      <c r="K873" s="69"/>
      <c r="L873" s="46"/>
      <c r="M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</row>
  </sheetData>
  <sheetProtection sheet="1" autoFilter="0" formatColumns="0" formatRows="0" objects="1" scenarios="1" spinCount="100000" saltValue="jdZ9lDPCrJBrCjNpch45J9j54QV1vgqTCmgS0Gs1qerryFZLhAoFnV5AIN07DjgdYTxB6aoPieDkTBJUgfzXKg==" hashValue="jUtPFIqp1OdTiEaFSSxoq4LxBXPoiFDaYyd5T6b1K/3Ii2FanERxAGBtELPoZ3mxJ1ax3ssU0pvvTKR+JU6QjA==" algorithmName="SHA-512" password="CC35"/>
  <autoFilter ref="C131:K8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>
      <c r="B8" s="21"/>
      <c r="D8" s="153" t="s">
        <v>128</v>
      </c>
      <c r="L8" s="21"/>
    </row>
    <row r="9" s="1" customFormat="1" ht="16.5" customHeight="1">
      <c r="B9" s="21"/>
      <c r="E9" s="154" t="s">
        <v>381</v>
      </c>
      <c r="F9" s="1"/>
      <c r="G9" s="1"/>
      <c r="H9" s="1"/>
      <c r="L9" s="21"/>
    </row>
    <row r="10" s="1" customFormat="1" ht="12" customHeight="1">
      <c r="B10" s="21"/>
      <c r="D10" s="153" t="s">
        <v>382</v>
      </c>
      <c r="L10" s="21"/>
    </row>
    <row r="11" s="2" customFormat="1" ht="16.5" customHeight="1">
      <c r="A11" s="40"/>
      <c r="B11" s="46"/>
      <c r="C11" s="40"/>
      <c r="D11" s="40"/>
      <c r="E11" s="167" t="s">
        <v>383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1095</v>
      </c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5" t="s">
        <v>1096</v>
      </c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53" t="s">
        <v>18</v>
      </c>
      <c r="E15" s="40"/>
      <c r="F15" s="144" t="s">
        <v>1</v>
      </c>
      <c r="G15" s="40"/>
      <c r="H15" s="40"/>
      <c r="I15" s="153" t="s">
        <v>20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22</v>
      </c>
      <c r="E16" s="40"/>
      <c r="F16" s="144" t="s">
        <v>1097</v>
      </c>
      <c r="G16" s="40"/>
      <c r="H16" s="40"/>
      <c r="I16" s="153" t="s">
        <v>24</v>
      </c>
      <c r="J16" s="156" t="str">
        <f>'Rekapitulace stavby'!AN8</f>
        <v>11. 3. 2021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53" t="s">
        <v>30</v>
      </c>
      <c r="E18" s="40"/>
      <c r="F18" s="40"/>
      <c r="G18" s="40"/>
      <c r="H18" s="40"/>
      <c r="I18" s="153" t="s">
        <v>31</v>
      </c>
      <c r="J18" s="144" t="str">
        <f>IF('Rekapitulace stavby'!AN10="","",'Rekapitulace stavby'!AN10)</f>
        <v/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44" t="str">
        <f>IF('Rekapitulace stavby'!E11="","",'Rekapitulace stavby'!E11)</f>
        <v>Pražská vodohospodářská společnost a.s.</v>
      </c>
      <c r="F19" s="40"/>
      <c r="G19" s="40"/>
      <c r="H19" s="40"/>
      <c r="I19" s="153" t="s">
        <v>33</v>
      </c>
      <c r="J19" s="144" t="str">
        <f>IF('Rekapitulace stavby'!AN11="","",'Rekapitulace stavby'!AN11)</f>
        <v/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53" t="s">
        <v>34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44"/>
      <c r="G22" s="144"/>
      <c r="H22" s="144"/>
      <c r="I22" s="153" t="s">
        <v>33</v>
      </c>
      <c r="J22" s="34" t="str">
        <f>'Rekapitulace stavby'!AN14</f>
        <v>Vyplň údaj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53" t="s">
        <v>36</v>
      </c>
      <c r="E24" s="40"/>
      <c r="F24" s="40"/>
      <c r="G24" s="40"/>
      <c r="H24" s="40"/>
      <c r="I24" s="153" t="s">
        <v>31</v>
      </c>
      <c r="J24" s="144" t="str">
        <f>IF('Rekapitulace stavby'!AN16="","",'Rekapitulace stavby'!AN16)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44" t="str">
        <f>IF('Rekapitulace stavby'!E17="","",'Rekapitulace stavby'!E17)</f>
        <v>AQUA PROCON s.r.o.</v>
      </c>
      <c r="F25" s="40"/>
      <c r="G25" s="40"/>
      <c r="H25" s="40"/>
      <c r="I25" s="153" t="s">
        <v>33</v>
      </c>
      <c r="J25" s="144" t="str">
        <f>IF('Rekapitulace stavby'!AN17="","",'Rekapitulace stavby'!AN17)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53" t="s">
        <v>39</v>
      </c>
      <c r="E27" s="40"/>
      <c r="F27" s="40"/>
      <c r="G27" s="40"/>
      <c r="H27" s="40"/>
      <c r="I27" s="153" t="s">
        <v>31</v>
      </c>
      <c r="J27" s="144" t="s">
        <v>1</v>
      </c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44" t="s">
        <v>1098</v>
      </c>
      <c r="F28" s="40"/>
      <c r="G28" s="40"/>
      <c r="H28" s="40"/>
      <c r="I28" s="153" t="s">
        <v>33</v>
      </c>
      <c r="J28" s="144" t="s">
        <v>1</v>
      </c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53" t="s">
        <v>41</v>
      </c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59"/>
      <c r="J31" s="159"/>
      <c r="K31" s="159"/>
      <c r="L31" s="162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3"/>
      <c r="E33" s="163"/>
      <c r="F33" s="163"/>
      <c r="G33" s="163"/>
      <c r="H33" s="163"/>
      <c r="I33" s="163"/>
      <c r="J33" s="163"/>
      <c r="K33" s="163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4" t="s">
        <v>43</v>
      </c>
      <c r="E34" s="40"/>
      <c r="F34" s="40"/>
      <c r="G34" s="40"/>
      <c r="H34" s="40"/>
      <c r="I34" s="40"/>
      <c r="J34" s="165">
        <f>ROUND(J128,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3"/>
      <c r="E35" s="163"/>
      <c r="F35" s="163"/>
      <c r="G35" s="163"/>
      <c r="H35" s="163"/>
      <c r="I35" s="163"/>
      <c r="J35" s="163"/>
      <c r="K35" s="163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6" t="s">
        <v>45</v>
      </c>
      <c r="G36" s="40"/>
      <c r="H36" s="40"/>
      <c r="I36" s="166" t="s">
        <v>44</v>
      </c>
      <c r="J36" s="166" t="s">
        <v>46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7" t="s">
        <v>47</v>
      </c>
      <c r="E37" s="153" t="s">
        <v>48</v>
      </c>
      <c r="F37" s="168">
        <f>ROUND((SUM(BE128:BE181)),  2)</f>
        <v>0</v>
      </c>
      <c r="G37" s="40"/>
      <c r="H37" s="40"/>
      <c r="I37" s="169">
        <v>0.20999999999999999</v>
      </c>
      <c r="J37" s="168">
        <f>ROUND(((SUM(BE128:BE181))*I37),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53" t="s">
        <v>49</v>
      </c>
      <c r="F38" s="168">
        <f>ROUND((SUM(BF128:BF181)),  2)</f>
        <v>0</v>
      </c>
      <c r="G38" s="40"/>
      <c r="H38" s="40"/>
      <c r="I38" s="169">
        <v>0.14999999999999999</v>
      </c>
      <c r="J38" s="168">
        <f>ROUND(((SUM(BF128:BF181))*I38),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50</v>
      </c>
      <c r="F39" s="168">
        <f>ROUND((SUM(BG128:BG181)),  2)</f>
        <v>0</v>
      </c>
      <c r="G39" s="40"/>
      <c r="H39" s="40"/>
      <c r="I39" s="169">
        <v>0.20999999999999999</v>
      </c>
      <c r="J39" s="168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53" t="s">
        <v>51</v>
      </c>
      <c r="F40" s="168">
        <f>ROUND((SUM(BH128:BH181)),  2)</f>
        <v>0</v>
      </c>
      <c r="G40" s="40"/>
      <c r="H40" s="40"/>
      <c r="I40" s="169">
        <v>0.14999999999999999</v>
      </c>
      <c r="J40" s="168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53" t="s">
        <v>52</v>
      </c>
      <c r="F41" s="168">
        <f>ROUND((SUM(BI128:BI181)),  2)</f>
        <v>0</v>
      </c>
      <c r="G41" s="40"/>
      <c r="H41" s="40"/>
      <c r="I41" s="169">
        <v>0</v>
      </c>
      <c r="J41" s="168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70"/>
      <c r="D43" s="171" t="s">
        <v>53</v>
      </c>
      <c r="E43" s="172"/>
      <c r="F43" s="172"/>
      <c r="G43" s="173" t="s">
        <v>54</v>
      </c>
      <c r="H43" s="174" t="s">
        <v>55</v>
      </c>
      <c r="I43" s="172"/>
      <c r="J43" s="175">
        <f>SUM(J34:J41)</f>
        <v>0</v>
      </c>
      <c r="K43" s="176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6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7" t="s">
        <v>56</v>
      </c>
      <c r="E50" s="178"/>
      <c r="F50" s="178"/>
      <c r="G50" s="177" t="s">
        <v>57</v>
      </c>
      <c r="H50" s="178"/>
      <c r="I50" s="178"/>
      <c r="J50" s="178"/>
      <c r="K50" s="178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9" t="s">
        <v>58</v>
      </c>
      <c r="E61" s="180"/>
      <c r="F61" s="181" t="s">
        <v>59</v>
      </c>
      <c r="G61" s="179" t="s">
        <v>58</v>
      </c>
      <c r="H61" s="180"/>
      <c r="I61" s="180"/>
      <c r="J61" s="182" t="s">
        <v>59</v>
      </c>
      <c r="K61" s="180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7" t="s">
        <v>60</v>
      </c>
      <c r="E65" s="183"/>
      <c r="F65" s="183"/>
      <c r="G65" s="177" t="s">
        <v>61</v>
      </c>
      <c r="H65" s="183"/>
      <c r="I65" s="183"/>
      <c r="J65" s="183"/>
      <c r="K65" s="183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9" t="s">
        <v>58</v>
      </c>
      <c r="E76" s="180"/>
      <c r="F76" s="181" t="s">
        <v>59</v>
      </c>
      <c r="G76" s="179" t="s">
        <v>58</v>
      </c>
      <c r="H76" s="180"/>
      <c r="I76" s="180"/>
      <c r="J76" s="182" t="s">
        <v>59</v>
      </c>
      <c r="K76" s="180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130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8" t="str">
        <f>E7</f>
        <v>Biometan, využití kalového plynu na ÚČOV Praha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8" t="s">
        <v>381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382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310" t="s">
        <v>383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1095</v>
      </c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8" t="str">
        <f>E13</f>
        <v>D.1.2 - Venkovní kabelové rozvody</v>
      </c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 xml:space="preserve"> </v>
      </c>
      <c r="G93" s="42"/>
      <c r="H93" s="42"/>
      <c r="I93" s="33" t="s">
        <v>24</v>
      </c>
      <c r="J93" s="81" t="str">
        <f>IF(J16="","",J16)</f>
        <v>11. 3. 2021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3" t="s">
        <v>30</v>
      </c>
      <c r="D95" s="42"/>
      <c r="E95" s="42"/>
      <c r="F95" s="28" t="str">
        <f>E19</f>
        <v>Pražská vodohospodářská společnost a.s.</v>
      </c>
      <c r="G95" s="42"/>
      <c r="H95" s="42"/>
      <c r="I95" s="33" t="s">
        <v>36</v>
      </c>
      <c r="J95" s="38" t="str">
        <f>E25</f>
        <v>AQUA PROCON s.r.o.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39</v>
      </c>
      <c r="J96" s="38" t="str">
        <f>E28</f>
        <v>Jaroslav Bedáň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189" t="s">
        <v>131</v>
      </c>
      <c r="D98" s="190"/>
      <c r="E98" s="190"/>
      <c r="F98" s="190"/>
      <c r="G98" s="190"/>
      <c r="H98" s="190"/>
      <c r="I98" s="190"/>
      <c r="J98" s="191" t="s">
        <v>132</v>
      </c>
      <c r="K98" s="190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192" t="s">
        <v>133</v>
      </c>
      <c r="D100" s="42"/>
      <c r="E100" s="42"/>
      <c r="F100" s="42"/>
      <c r="G100" s="42"/>
      <c r="H100" s="42"/>
      <c r="I100" s="42"/>
      <c r="J100" s="112">
        <f>J128</f>
        <v>0</v>
      </c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8" t="s">
        <v>134</v>
      </c>
    </row>
    <row r="101" s="9" customFormat="1" ht="24.96" customHeight="1">
      <c r="A101" s="9"/>
      <c r="B101" s="193"/>
      <c r="C101" s="194"/>
      <c r="D101" s="195" t="s">
        <v>1099</v>
      </c>
      <c r="E101" s="196"/>
      <c r="F101" s="196"/>
      <c r="G101" s="196"/>
      <c r="H101" s="196"/>
      <c r="I101" s="196"/>
      <c r="J101" s="197">
        <f>J129</f>
        <v>0</v>
      </c>
      <c r="K101" s="194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3"/>
      <c r="C102" s="194"/>
      <c r="D102" s="195" t="s">
        <v>1100</v>
      </c>
      <c r="E102" s="196"/>
      <c r="F102" s="196"/>
      <c r="G102" s="196"/>
      <c r="H102" s="196"/>
      <c r="I102" s="196"/>
      <c r="J102" s="197">
        <f>J143</f>
        <v>0</v>
      </c>
      <c r="K102" s="194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3"/>
      <c r="C103" s="194"/>
      <c r="D103" s="195" t="s">
        <v>1101</v>
      </c>
      <c r="E103" s="196"/>
      <c r="F103" s="196"/>
      <c r="G103" s="196"/>
      <c r="H103" s="196"/>
      <c r="I103" s="196"/>
      <c r="J103" s="197">
        <f>J160</f>
        <v>0</v>
      </c>
      <c r="K103" s="194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3"/>
      <c r="C104" s="194"/>
      <c r="D104" s="195" t="s">
        <v>1102</v>
      </c>
      <c r="E104" s="196"/>
      <c r="F104" s="196"/>
      <c r="G104" s="196"/>
      <c r="H104" s="196"/>
      <c r="I104" s="196"/>
      <c r="J104" s="197">
        <f>J163</f>
        <v>0</v>
      </c>
      <c r="K104" s="194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10" s="2" customFormat="1" ht="6.96" customHeight="1">
      <c r="A110" s="40"/>
      <c r="B110" s="70"/>
      <c r="C110" s="71"/>
      <c r="D110" s="71"/>
      <c r="E110" s="71"/>
      <c r="F110" s="71"/>
      <c r="G110" s="71"/>
      <c r="H110" s="71"/>
      <c r="I110" s="71"/>
      <c r="J110" s="71"/>
      <c r="K110" s="71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4.96" customHeight="1">
      <c r="A111" s="40"/>
      <c r="B111" s="41"/>
      <c r="C111" s="24" t="s">
        <v>145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16</v>
      </c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2"/>
      <c r="D114" s="42"/>
      <c r="E114" s="188" t="str">
        <f>E7</f>
        <v>Biometan, využití kalového plynu na ÚČOV Praha</v>
      </c>
      <c r="F114" s="33"/>
      <c r="G114" s="33"/>
      <c r="H114" s="33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1" customFormat="1" ht="12" customHeight="1">
      <c r="B115" s="22"/>
      <c r="C115" s="33" t="s">
        <v>128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1" customFormat="1" ht="16.5" customHeight="1">
      <c r="B116" s="22"/>
      <c r="C116" s="23"/>
      <c r="D116" s="23"/>
      <c r="E116" s="188" t="s">
        <v>381</v>
      </c>
      <c r="F116" s="23"/>
      <c r="G116" s="23"/>
      <c r="H116" s="23"/>
      <c r="I116" s="23"/>
      <c r="J116" s="23"/>
      <c r="K116" s="23"/>
      <c r="L116" s="21"/>
    </row>
    <row r="117" s="1" customFormat="1" ht="12" customHeight="1">
      <c r="B117" s="22"/>
      <c r="C117" s="33" t="s">
        <v>382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40"/>
      <c r="B118" s="41"/>
      <c r="C118" s="42"/>
      <c r="D118" s="42"/>
      <c r="E118" s="310" t="s">
        <v>383</v>
      </c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3" t="s">
        <v>1095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78" t="str">
        <f>E13</f>
        <v>D.1.2 - Venkovní kabelové rozvody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3" t="s">
        <v>22</v>
      </c>
      <c r="D122" s="42"/>
      <c r="E122" s="42"/>
      <c r="F122" s="28" t="str">
        <f>F16</f>
        <v xml:space="preserve"> </v>
      </c>
      <c r="G122" s="42"/>
      <c r="H122" s="42"/>
      <c r="I122" s="33" t="s">
        <v>24</v>
      </c>
      <c r="J122" s="81" t="str">
        <f>IF(J16="","",J16)</f>
        <v>11. 3. 2021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25.65" customHeight="1">
      <c r="A124" s="40"/>
      <c r="B124" s="41"/>
      <c r="C124" s="33" t="s">
        <v>30</v>
      </c>
      <c r="D124" s="42"/>
      <c r="E124" s="42"/>
      <c r="F124" s="28" t="str">
        <f>E19</f>
        <v>Pražská vodohospodářská společnost a.s.</v>
      </c>
      <c r="G124" s="42"/>
      <c r="H124" s="42"/>
      <c r="I124" s="33" t="s">
        <v>36</v>
      </c>
      <c r="J124" s="38" t="str">
        <f>E25</f>
        <v>AQUA PROCON s.r.o.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3" t="s">
        <v>34</v>
      </c>
      <c r="D125" s="42"/>
      <c r="E125" s="42"/>
      <c r="F125" s="28" t="str">
        <f>IF(E22="","",E22)</f>
        <v>Vyplň údaj</v>
      </c>
      <c r="G125" s="42"/>
      <c r="H125" s="42"/>
      <c r="I125" s="33" t="s">
        <v>39</v>
      </c>
      <c r="J125" s="38" t="str">
        <f>E28</f>
        <v>Jaroslav Bedáň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0.32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11" customFormat="1" ht="29.28" customHeight="1">
      <c r="A127" s="204"/>
      <c r="B127" s="205"/>
      <c r="C127" s="206" t="s">
        <v>146</v>
      </c>
      <c r="D127" s="207" t="s">
        <v>68</v>
      </c>
      <c r="E127" s="207" t="s">
        <v>64</v>
      </c>
      <c r="F127" s="207" t="s">
        <v>65</v>
      </c>
      <c r="G127" s="207" t="s">
        <v>147</v>
      </c>
      <c r="H127" s="207" t="s">
        <v>148</v>
      </c>
      <c r="I127" s="207" t="s">
        <v>149</v>
      </c>
      <c r="J127" s="207" t="s">
        <v>132</v>
      </c>
      <c r="K127" s="208" t="s">
        <v>150</v>
      </c>
      <c r="L127" s="209"/>
      <c r="M127" s="102" t="s">
        <v>1</v>
      </c>
      <c r="N127" s="103" t="s">
        <v>47</v>
      </c>
      <c r="O127" s="103" t="s">
        <v>151</v>
      </c>
      <c r="P127" s="103" t="s">
        <v>152</v>
      </c>
      <c r="Q127" s="103" t="s">
        <v>153</v>
      </c>
      <c r="R127" s="103" t="s">
        <v>154</v>
      </c>
      <c r="S127" s="103" t="s">
        <v>155</v>
      </c>
      <c r="T127" s="104" t="s">
        <v>156</v>
      </c>
      <c r="U127" s="204"/>
      <c r="V127" s="204"/>
      <c r="W127" s="204"/>
      <c r="X127" s="204"/>
      <c r="Y127" s="204"/>
      <c r="Z127" s="204"/>
      <c r="AA127" s="204"/>
      <c r="AB127" s="204"/>
      <c r="AC127" s="204"/>
      <c r="AD127" s="204"/>
      <c r="AE127" s="204"/>
    </row>
    <row r="128" s="2" customFormat="1" ht="22.8" customHeight="1">
      <c r="A128" s="40"/>
      <c r="B128" s="41"/>
      <c r="C128" s="109" t="s">
        <v>157</v>
      </c>
      <c r="D128" s="42"/>
      <c r="E128" s="42"/>
      <c r="F128" s="42"/>
      <c r="G128" s="42"/>
      <c r="H128" s="42"/>
      <c r="I128" s="42"/>
      <c r="J128" s="210">
        <f>BK128</f>
        <v>0</v>
      </c>
      <c r="K128" s="42"/>
      <c r="L128" s="46"/>
      <c r="M128" s="105"/>
      <c r="N128" s="211"/>
      <c r="O128" s="106"/>
      <c r="P128" s="212">
        <f>P129+P143+P160+P163</f>
        <v>0</v>
      </c>
      <c r="Q128" s="106"/>
      <c r="R128" s="212">
        <f>R129+R143+R160+R163</f>
        <v>0</v>
      </c>
      <c r="S128" s="106"/>
      <c r="T128" s="213">
        <f>T129+T143+T160+T163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82</v>
      </c>
      <c r="AU128" s="18" t="s">
        <v>134</v>
      </c>
      <c r="BK128" s="214">
        <f>BK129+BK143+BK160+BK163</f>
        <v>0</v>
      </c>
    </row>
    <row r="129" s="12" customFormat="1" ht="25.92" customHeight="1">
      <c r="A129" s="12"/>
      <c r="B129" s="215"/>
      <c r="C129" s="216"/>
      <c r="D129" s="217" t="s">
        <v>82</v>
      </c>
      <c r="E129" s="218" t="s">
        <v>1103</v>
      </c>
      <c r="F129" s="218" t="s">
        <v>1104</v>
      </c>
      <c r="G129" s="216"/>
      <c r="H129" s="216"/>
      <c r="I129" s="219"/>
      <c r="J129" s="220">
        <f>BK129</f>
        <v>0</v>
      </c>
      <c r="K129" s="216"/>
      <c r="L129" s="221"/>
      <c r="M129" s="222"/>
      <c r="N129" s="223"/>
      <c r="O129" s="223"/>
      <c r="P129" s="224">
        <f>SUM(P130:P142)</f>
        <v>0</v>
      </c>
      <c r="Q129" s="223"/>
      <c r="R129" s="224">
        <f>SUM(R130:R142)</f>
        <v>0</v>
      </c>
      <c r="S129" s="223"/>
      <c r="T129" s="225">
        <f>SUM(T130:T142)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6" t="s">
        <v>91</v>
      </c>
      <c r="AT129" s="227" t="s">
        <v>82</v>
      </c>
      <c r="AU129" s="227" t="s">
        <v>83</v>
      </c>
      <c r="AY129" s="226" t="s">
        <v>160</v>
      </c>
      <c r="BK129" s="228">
        <f>SUM(BK130:BK142)</f>
        <v>0</v>
      </c>
    </row>
    <row r="130" s="2" customFormat="1" ht="16.5" customHeight="1">
      <c r="A130" s="40"/>
      <c r="B130" s="41"/>
      <c r="C130" s="231" t="s">
        <v>83</v>
      </c>
      <c r="D130" s="231" t="s">
        <v>162</v>
      </c>
      <c r="E130" s="232" t="s">
        <v>1105</v>
      </c>
      <c r="F130" s="233" t="s">
        <v>1106</v>
      </c>
      <c r="G130" s="234" t="s">
        <v>877</v>
      </c>
      <c r="H130" s="235">
        <v>1</v>
      </c>
      <c r="I130" s="236"/>
      <c r="J130" s="237">
        <f>ROUND(I130*H130,2)</f>
        <v>0</v>
      </c>
      <c r="K130" s="233" t="s">
        <v>1</v>
      </c>
      <c r="L130" s="46"/>
      <c r="M130" s="238" t="s">
        <v>1</v>
      </c>
      <c r="N130" s="239" t="s">
        <v>48</v>
      </c>
      <c r="O130" s="93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2" t="s">
        <v>167</v>
      </c>
      <c r="AT130" s="242" t="s">
        <v>162</v>
      </c>
      <c r="AU130" s="242" t="s">
        <v>91</v>
      </c>
      <c r="AY130" s="18" t="s">
        <v>160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8" t="s">
        <v>91</v>
      </c>
      <c r="BK130" s="243">
        <f>ROUND(I130*H130,2)</f>
        <v>0</v>
      </c>
      <c r="BL130" s="18" t="s">
        <v>167</v>
      </c>
      <c r="BM130" s="242" t="s">
        <v>93</v>
      </c>
    </row>
    <row r="131" s="2" customFormat="1">
      <c r="A131" s="40"/>
      <c r="B131" s="41"/>
      <c r="C131" s="42"/>
      <c r="D131" s="246" t="s">
        <v>1015</v>
      </c>
      <c r="E131" s="42"/>
      <c r="F131" s="303" t="s">
        <v>1107</v>
      </c>
      <c r="G131" s="42"/>
      <c r="H131" s="42"/>
      <c r="I131" s="304"/>
      <c r="J131" s="42"/>
      <c r="K131" s="42"/>
      <c r="L131" s="46"/>
      <c r="M131" s="305"/>
      <c r="N131" s="306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1015</v>
      </c>
      <c r="AU131" s="18" t="s">
        <v>91</v>
      </c>
    </row>
    <row r="132" s="2" customFormat="1">
      <c r="A132" s="40"/>
      <c r="B132" s="41"/>
      <c r="C132" s="231" t="s">
        <v>83</v>
      </c>
      <c r="D132" s="231" t="s">
        <v>162</v>
      </c>
      <c r="E132" s="232" t="s">
        <v>1108</v>
      </c>
      <c r="F132" s="233" t="s">
        <v>1109</v>
      </c>
      <c r="G132" s="234" t="s">
        <v>877</v>
      </c>
      <c r="H132" s="235">
        <v>1</v>
      </c>
      <c r="I132" s="236"/>
      <c r="J132" s="237">
        <f>ROUND(I132*H132,2)</f>
        <v>0</v>
      </c>
      <c r="K132" s="233" t="s">
        <v>1</v>
      </c>
      <c r="L132" s="46"/>
      <c r="M132" s="238" t="s">
        <v>1</v>
      </c>
      <c r="N132" s="239" t="s">
        <v>48</v>
      </c>
      <c r="O132" s="93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2" t="s">
        <v>167</v>
      </c>
      <c r="AT132" s="242" t="s">
        <v>162</v>
      </c>
      <c r="AU132" s="242" t="s">
        <v>91</v>
      </c>
      <c r="AY132" s="18" t="s">
        <v>160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8" t="s">
        <v>91</v>
      </c>
      <c r="BK132" s="243">
        <f>ROUND(I132*H132,2)</f>
        <v>0</v>
      </c>
      <c r="BL132" s="18" t="s">
        <v>167</v>
      </c>
      <c r="BM132" s="242" t="s">
        <v>167</v>
      </c>
    </row>
    <row r="133" s="2" customFormat="1" ht="16.5" customHeight="1">
      <c r="A133" s="40"/>
      <c r="B133" s="41"/>
      <c r="C133" s="231" t="s">
        <v>83</v>
      </c>
      <c r="D133" s="231" t="s">
        <v>162</v>
      </c>
      <c r="E133" s="232" t="s">
        <v>1110</v>
      </c>
      <c r="F133" s="233" t="s">
        <v>1111</v>
      </c>
      <c r="G133" s="234" t="s">
        <v>1112</v>
      </c>
      <c r="H133" s="235">
        <v>1</v>
      </c>
      <c r="I133" s="236"/>
      <c r="J133" s="237">
        <f>ROUND(I133*H133,2)</f>
        <v>0</v>
      </c>
      <c r="K133" s="233" t="s">
        <v>1</v>
      </c>
      <c r="L133" s="46"/>
      <c r="M133" s="238" t="s">
        <v>1</v>
      </c>
      <c r="N133" s="239" t="s">
        <v>48</v>
      </c>
      <c r="O133" s="93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2" t="s">
        <v>167</v>
      </c>
      <c r="AT133" s="242" t="s">
        <v>162</v>
      </c>
      <c r="AU133" s="242" t="s">
        <v>91</v>
      </c>
      <c r="AY133" s="18" t="s">
        <v>160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8" t="s">
        <v>91</v>
      </c>
      <c r="BK133" s="243">
        <f>ROUND(I133*H133,2)</f>
        <v>0</v>
      </c>
      <c r="BL133" s="18" t="s">
        <v>167</v>
      </c>
      <c r="BM133" s="242" t="s">
        <v>217</v>
      </c>
    </row>
    <row r="134" s="2" customFormat="1">
      <c r="A134" s="40"/>
      <c r="B134" s="41"/>
      <c r="C134" s="231" t="s">
        <v>83</v>
      </c>
      <c r="D134" s="231" t="s">
        <v>162</v>
      </c>
      <c r="E134" s="232" t="s">
        <v>1113</v>
      </c>
      <c r="F134" s="233" t="s">
        <v>1114</v>
      </c>
      <c r="G134" s="234" t="s">
        <v>1112</v>
      </c>
      <c r="H134" s="235">
        <v>1</v>
      </c>
      <c r="I134" s="236"/>
      <c r="J134" s="237">
        <f>ROUND(I134*H134,2)</f>
        <v>0</v>
      </c>
      <c r="K134" s="233" t="s">
        <v>1</v>
      </c>
      <c r="L134" s="46"/>
      <c r="M134" s="238" t="s">
        <v>1</v>
      </c>
      <c r="N134" s="239" t="s">
        <v>48</v>
      </c>
      <c r="O134" s="93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2" t="s">
        <v>167</v>
      </c>
      <c r="AT134" s="242" t="s">
        <v>162</v>
      </c>
      <c r="AU134" s="242" t="s">
        <v>91</v>
      </c>
      <c r="AY134" s="18" t="s">
        <v>160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8" t="s">
        <v>91</v>
      </c>
      <c r="BK134" s="243">
        <f>ROUND(I134*H134,2)</f>
        <v>0</v>
      </c>
      <c r="BL134" s="18" t="s">
        <v>167</v>
      </c>
      <c r="BM134" s="242" t="s">
        <v>229</v>
      </c>
    </row>
    <row r="135" s="2" customFormat="1" ht="21.75" customHeight="1">
      <c r="A135" s="40"/>
      <c r="B135" s="41"/>
      <c r="C135" s="231" t="s">
        <v>83</v>
      </c>
      <c r="D135" s="231" t="s">
        <v>162</v>
      </c>
      <c r="E135" s="232" t="s">
        <v>1115</v>
      </c>
      <c r="F135" s="233" t="s">
        <v>1116</v>
      </c>
      <c r="G135" s="234" t="s">
        <v>1112</v>
      </c>
      <c r="H135" s="235">
        <v>1</v>
      </c>
      <c r="I135" s="236"/>
      <c r="J135" s="237">
        <f>ROUND(I135*H135,2)</f>
        <v>0</v>
      </c>
      <c r="K135" s="233" t="s">
        <v>1</v>
      </c>
      <c r="L135" s="46"/>
      <c r="M135" s="238" t="s">
        <v>1</v>
      </c>
      <c r="N135" s="239" t="s">
        <v>48</v>
      </c>
      <c r="O135" s="93"/>
      <c r="P135" s="240">
        <f>O135*H135</f>
        <v>0</v>
      </c>
      <c r="Q135" s="240">
        <v>0</v>
      </c>
      <c r="R135" s="240">
        <f>Q135*H135</f>
        <v>0</v>
      </c>
      <c r="S135" s="240">
        <v>0</v>
      </c>
      <c r="T135" s="241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2" t="s">
        <v>167</v>
      </c>
      <c r="AT135" s="242" t="s">
        <v>162</v>
      </c>
      <c r="AU135" s="242" t="s">
        <v>91</v>
      </c>
      <c r="AY135" s="18" t="s">
        <v>160</v>
      </c>
      <c r="BE135" s="243">
        <f>IF(N135="základní",J135,0)</f>
        <v>0</v>
      </c>
      <c r="BF135" s="243">
        <f>IF(N135="snížená",J135,0)</f>
        <v>0</v>
      </c>
      <c r="BG135" s="243">
        <f>IF(N135="zákl. přenesená",J135,0)</f>
        <v>0</v>
      </c>
      <c r="BH135" s="243">
        <f>IF(N135="sníž. přenesená",J135,0)</f>
        <v>0</v>
      </c>
      <c r="BI135" s="243">
        <f>IF(N135="nulová",J135,0)</f>
        <v>0</v>
      </c>
      <c r="BJ135" s="18" t="s">
        <v>91</v>
      </c>
      <c r="BK135" s="243">
        <f>ROUND(I135*H135,2)</f>
        <v>0</v>
      </c>
      <c r="BL135" s="18" t="s">
        <v>167</v>
      </c>
      <c r="BM135" s="242" t="s">
        <v>249</v>
      </c>
    </row>
    <row r="136" s="2" customFormat="1">
      <c r="A136" s="40"/>
      <c r="B136" s="41"/>
      <c r="C136" s="42"/>
      <c r="D136" s="246" t="s">
        <v>1015</v>
      </c>
      <c r="E136" s="42"/>
      <c r="F136" s="303" t="s">
        <v>1117</v>
      </c>
      <c r="G136" s="42"/>
      <c r="H136" s="42"/>
      <c r="I136" s="304"/>
      <c r="J136" s="42"/>
      <c r="K136" s="42"/>
      <c r="L136" s="46"/>
      <c r="M136" s="305"/>
      <c r="N136" s="306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1015</v>
      </c>
      <c r="AU136" s="18" t="s">
        <v>91</v>
      </c>
    </row>
    <row r="137" s="2" customFormat="1" ht="21.75" customHeight="1">
      <c r="A137" s="40"/>
      <c r="B137" s="41"/>
      <c r="C137" s="231" t="s">
        <v>83</v>
      </c>
      <c r="D137" s="231" t="s">
        <v>162</v>
      </c>
      <c r="E137" s="232" t="s">
        <v>1118</v>
      </c>
      <c r="F137" s="233" t="s">
        <v>1119</v>
      </c>
      <c r="G137" s="234" t="s">
        <v>1112</v>
      </c>
      <c r="H137" s="235">
        <v>1</v>
      </c>
      <c r="I137" s="236"/>
      <c r="J137" s="237">
        <f>ROUND(I137*H137,2)</f>
        <v>0</v>
      </c>
      <c r="K137" s="233" t="s">
        <v>1</v>
      </c>
      <c r="L137" s="46"/>
      <c r="M137" s="238" t="s">
        <v>1</v>
      </c>
      <c r="N137" s="239" t="s">
        <v>48</v>
      </c>
      <c r="O137" s="93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2" t="s">
        <v>167</v>
      </c>
      <c r="AT137" s="242" t="s">
        <v>162</v>
      </c>
      <c r="AU137" s="242" t="s">
        <v>91</v>
      </c>
      <c r="AY137" s="18" t="s">
        <v>160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8" t="s">
        <v>91</v>
      </c>
      <c r="BK137" s="243">
        <f>ROUND(I137*H137,2)</f>
        <v>0</v>
      </c>
      <c r="BL137" s="18" t="s">
        <v>167</v>
      </c>
      <c r="BM137" s="242" t="s">
        <v>263</v>
      </c>
    </row>
    <row r="138" s="2" customFormat="1">
      <c r="A138" s="40"/>
      <c r="B138" s="41"/>
      <c r="C138" s="42"/>
      <c r="D138" s="246" t="s">
        <v>1015</v>
      </c>
      <c r="E138" s="42"/>
      <c r="F138" s="303" t="s">
        <v>1120</v>
      </c>
      <c r="G138" s="42"/>
      <c r="H138" s="42"/>
      <c r="I138" s="304"/>
      <c r="J138" s="42"/>
      <c r="K138" s="42"/>
      <c r="L138" s="46"/>
      <c r="M138" s="305"/>
      <c r="N138" s="306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1015</v>
      </c>
      <c r="AU138" s="18" t="s">
        <v>91</v>
      </c>
    </row>
    <row r="139" s="2" customFormat="1" ht="16.5" customHeight="1">
      <c r="A139" s="40"/>
      <c r="B139" s="41"/>
      <c r="C139" s="231" t="s">
        <v>83</v>
      </c>
      <c r="D139" s="231" t="s">
        <v>162</v>
      </c>
      <c r="E139" s="232" t="s">
        <v>1121</v>
      </c>
      <c r="F139" s="233" t="s">
        <v>1122</v>
      </c>
      <c r="G139" s="234" t="s">
        <v>1112</v>
      </c>
      <c r="H139" s="235">
        <v>1</v>
      </c>
      <c r="I139" s="236"/>
      <c r="J139" s="237">
        <f>ROUND(I139*H139,2)</f>
        <v>0</v>
      </c>
      <c r="K139" s="233" t="s">
        <v>1</v>
      </c>
      <c r="L139" s="46"/>
      <c r="M139" s="238" t="s">
        <v>1</v>
      </c>
      <c r="N139" s="239" t="s">
        <v>48</v>
      </c>
      <c r="O139" s="93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2" t="s">
        <v>167</v>
      </c>
      <c r="AT139" s="242" t="s">
        <v>162</v>
      </c>
      <c r="AU139" s="242" t="s">
        <v>91</v>
      </c>
      <c r="AY139" s="18" t="s">
        <v>160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8" t="s">
        <v>91</v>
      </c>
      <c r="BK139" s="243">
        <f>ROUND(I139*H139,2)</f>
        <v>0</v>
      </c>
      <c r="BL139" s="18" t="s">
        <v>167</v>
      </c>
      <c r="BM139" s="242" t="s">
        <v>273</v>
      </c>
    </row>
    <row r="140" s="2" customFormat="1">
      <c r="A140" s="40"/>
      <c r="B140" s="41"/>
      <c r="C140" s="42"/>
      <c r="D140" s="246" t="s">
        <v>1015</v>
      </c>
      <c r="E140" s="42"/>
      <c r="F140" s="303" t="s">
        <v>1123</v>
      </c>
      <c r="G140" s="42"/>
      <c r="H140" s="42"/>
      <c r="I140" s="304"/>
      <c r="J140" s="42"/>
      <c r="K140" s="42"/>
      <c r="L140" s="46"/>
      <c r="M140" s="305"/>
      <c r="N140" s="306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1015</v>
      </c>
      <c r="AU140" s="18" t="s">
        <v>91</v>
      </c>
    </row>
    <row r="141" s="2" customFormat="1" ht="16.5" customHeight="1">
      <c r="A141" s="40"/>
      <c r="B141" s="41"/>
      <c r="C141" s="231" t="s">
        <v>83</v>
      </c>
      <c r="D141" s="231" t="s">
        <v>162</v>
      </c>
      <c r="E141" s="232" t="s">
        <v>1124</v>
      </c>
      <c r="F141" s="233" t="s">
        <v>1125</v>
      </c>
      <c r="G141" s="234" t="s">
        <v>1112</v>
      </c>
      <c r="H141" s="235">
        <v>1</v>
      </c>
      <c r="I141" s="236"/>
      <c r="J141" s="237">
        <f>ROUND(I141*H141,2)</f>
        <v>0</v>
      </c>
      <c r="K141" s="233" t="s">
        <v>1</v>
      </c>
      <c r="L141" s="46"/>
      <c r="M141" s="238" t="s">
        <v>1</v>
      </c>
      <c r="N141" s="239" t="s">
        <v>48</v>
      </c>
      <c r="O141" s="93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2" t="s">
        <v>167</v>
      </c>
      <c r="AT141" s="242" t="s">
        <v>162</v>
      </c>
      <c r="AU141" s="242" t="s">
        <v>91</v>
      </c>
      <c r="AY141" s="18" t="s">
        <v>160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8" t="s">
        <v>91</v>
      </c>
      <c r="BK141" s="243">
        <f>ROUND(I141*H141,2)</f>
        <v>0</v>
      </c>
      <c r="BL141" s="18" t="s">
        <v>167</v>
      </c>
      <c r="BM141" s="242" t="s">
        <v>288</v>
      </c>
    </row>
    <row r="142" s="2" customFormat="1" ht="16.5" customHeight="1">
      <c r="A142" s="40"/>
      <c r="B142" s="41"/>
      <c r="C142" s="231" t="s">
        <v>83</v>
      </c>
      <c r="D142" s="231" t="s">
        <v>162</v>
      </c>
      <c r="E142" s="232" t="s">
        <v>1126</v>
      </c>
      <c r="F142" s="233" t="s">
        <v>1127</v>
      </c>
      <c r="G142" s="234" t="s">
        <v>1112</v>
      </c>
      <c r="H142" s="235">
        <v>1</v>
      </c>
      <c r="I142" s="236"/>
      <c r="J142" s="237">
        <f>ROUND(I142*H142,2)</f>
        <v>0</v>
      </c>
      <c r="K142" s="233" t="s">
        <v>1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167</v>
      </c>
      <c r="AT142" s="242" t="s">
        <v>162</v>
      </c>
      <c r="AU142" s="242" t="s">
        <v>91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167</v>
      </c>
      <c r="BM142" s="242" t="s">
        <v>301</v>
      </c>
    </row>
    <row r="143" s="12" customFormat="1" ht="25.92" customHeight="1">
      <c r="A143" s="12"/>
      <c r="B143" s="215"/>
      <c r="C143" s="216"/>
      <c r="D143" s="217" t="s">
        <v>82</v>
      </c>
      <c r="E143" s="218" t="s">
        <v>1128</v>
      </c>
      <c r="F143" s="218" t="s">
        <v>1129</v>
      </c>
      <c r="G143" s="216"/>
      <c r="H143" s="216"/>
      <c r="I143" s="219"/>
      <c r="J143" s="220">
        <f>BK143</f>
        <v>0</v>
      </c>
      <c r="K143" s="216"/>
      <c r="L143" s="221"/>
      <c r="M143" s="222"/>
      <c r="N143" s="223"/>
      <c r="O143" s="223"/>
      <c r="P143" s="224">
        <f>SUM(P144:P159)</f>
        <v>0</v>
      </c>
      <c r="Q143" s="223"/>
      <c r="R143" s="224">
        <f>SUM(R144:R159)</f>
        <v>0</v>
      </c>
      <c r="S143" s="223"/>
      <c r="T143" s="225">
        <f>SUM(T144:T159)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6" t="s">
        <v>91</v>
      </c>
      <c r="AT143" s="227" t="s">
        <v>82</v>
      </c>
      <c r="AU143" s="227" t="s">
        <v>83</v>
      </c>
      <c r="AY143" s="226" t="s">
        <v>160</v>
      </c>
      <c r="BK143" s="228">
        <f>SUM(BK144:BK159)</f>
        <v>0</v>
      </c>
    </row>
    <row r="144" s="2" customFormat="1" ht="21.75" customHeight="1">
      <c r="A144" s="40"/>
      <c r="B144" s="41"/>
      <c r="C144" s="231" t="s">
        <v>83</v>
      </c>
      <c r="D144" s="231" t="s">
        <v>162</v>
      </c>
      <c r="E144" s="232" t="s">
        <v>1130</v>
      </c>
      <c r="F144" s="233" t="s">
        <v>1131</v>
      </c>
      <c r="G144" s="234" t="s">
        <v>177</v>
      </c>
      <c r="H144" s="235">
        <v>600</v>
      </c>
      <c r="I144" s="236"/>
      <c r="J144" s="237">
        <f>ROUND(I144*H144,2)</f>
        <v>0</v>
      </c>
      <c r="K144" s="233" t="s">
        <v>1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167</v>
      </c>
      <c r="AT144" s="242" t="s">
        <v>162</v>
      </c>
      <c r="AU144" s="242" t="s">
        <v>91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167</v>
      </c>
      <c r="BM144" s="242" t="s">
        <v>314</v>
      </c>
    </row>
    <row r="145" s="2" customFormat="1" ht="16.5" customHeight="1">
      <c r="A145" s="40"/>
      <c r="B145" s="41"/>
      <c r="C145" s="231" t="s">
        <v>83</v>
      </c>
      <c r="D145" s="231" t="s">
        <v>162</v>
      </c>
      <c r="E145" s="232" t="s">
        <v>1132</v>
      </c>
      <c r="F145" s="233" t="s">
        <v>1133</v>
      </c>
      <c r="G145" s="234" t="s">
        <v>177</v>
      </c>
      <c r="H145" s="235">
        <v>10</v>
      </c>
      <c r="I145" s="236"/>
      <c r="J145" s="237">
        <f>ROUND(I145*H145,2)</f>
        <v>0</v>
      </c>
      <c r="K145" s="233" t="s">
        <v>1</v>
      </c>
      <c r="L145" s="46"/>
      <c r="M145" s="238" t="s">
        <v>1</v>
      </c>
      <c r="N145" s="239" t="s">
        <v>48</v>
      </c>
      <c r="O145" s="93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2" t="s">
        <v>167</v>
      </c>
      <c r="AT145" s="242" t="s">
        <v>162</v>
      </c>
      <c r="AU145" s="242" t="s">
        <v>91</v>
      </c>
      <c r="AY145" s="18" t="s">
        <v>160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8" t="s">
        <v>91</v>
      </c>
      <c r="BK145" s="243">
        <f>ROUND(I145*H145,2)</f>
        <v>0</v>
      </c>
      <c r="BL145" s="18" t="s">
        <v>167</v>
      </c>
      <c r="BM145" s="242" t="s">
        <v>330</v>
      </c>
    </row>
    <row r="146" s="2" customFormat="1" ht="16.5" customHeight="1">
      <c r="A146" s="40"/>
      <c r="B146" s="41"/>
      <c r="C146" s="231" t="s">
        <v>83</v>
      </c>
      <c r="D146" s="231" t="s">
        <v>162</v>
      </c>
      <c r="E146" s="232" t="s">
        <v>1134</v>
      </c>
      <c r="F146" s="233" t="s">
        <v>1135</v>
      </c>
      <c r="G146" s="234" t="s">
        <v>177</v>
      </c>
      <c r="H146" s="235">
        <v>10</v>
      </c>
      <c r="I146" s="236"/>
      <c r="J146" s="237">
        <f>ROUND(I146*H146,2)</f>
        <v>0</v>
      </c>
      <c r="K146" s="233" t="s">
        <v>1</v>
      </c>
      <c r="L146" s="46"/>
      <c r="M146" s="238" t="s">
        <v>1</v>
      </c>
      <c r="N146" s="239" t="s">
        <v>48</v>
      </c>
      <c r="O146" s="93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2" t="s">
        <v>167</v>
      </c>
      <c r="AT146" s="242" t="s">
        <v>162</v>
      </c>
      <c r="AU146" s="242" t="s">
        <v>91</v>
      </c>
      <c r="AY146" s="18" t="s">
        <v>160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8" t="s">
        <v>91</v>
      </c>
      <c r="BK146" s="243">
        <f>ROUND(I146*H146,2)</f>
        <v>0</v>
      </c>
      <c r="BL146" s="18" t="s">
        <v>167</v>
      </c>
      <c r="BM146" s="242" t="s">
        <v>341</v>
      </c>
    </row>
    <row r="147" s="2" customFormat="1">
      <c r="A147" s="40"/>
      <c r="B147" s="41"/>
      <c r="C147" s="231" t="s">
        <v>83</v>
      </c>
      <c r="D147" s="231" t="s">
        <v>162</v>
      </c>
      <c r="E147" s="232" t="s">
        <v>1136</v>
      </c>
      <c r="F147" s="233" t="s">
        <v>1137</v>
      </c>
      <c r="G147" s="234" t="s">
        <v>177</v>
      </c>
      <c r="H147" s="235">
        <v>70</v>
      </c>
      <c r="I147" s="236"/>
      <c r="J147" s="237">
        <f>ROUND(I147*H147,2)</f>
        <v>0</v>
      </c>
      <c r="K147" s="233" t="s">
        <v>1</v>
      </c>
      <c r="L147" s="46"/>
      <c r="M147" s="238" t="s">
        <v>1</v>
      </c>
      <c r="N147" s="239" t="s">
        <v>48</v>
      </c>
      <c r="O147" s="93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2" t="s">
        <v>167</v>
      </c>
      <c r="AT147" s="242" t="s">
        <v>162</v>
      </c>
      <c r="AU147" s="242" t="s">
        <v>91</v>
      </c>
      <c r="AY147" s="18" t="s">
        <v>160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8" t="s">
        <v>91</v>
      </c>
      <c r="BK147" s="243">
        <f>ROUND(I147*H147,2)</f>
        <v>0</v>
      </c>
      <c r="BL147" s="18" t="s">
        <v>167</v>
      </c>
      <c r="BM147" s="242" t="s">
        <v>356</v>
      </c>
    </row>
    <row r="148" s="2" customFormat="1" ht="21.75" customHeight="1">
      <c r="A148" s="40"/>
      <c r="B148" s="41"/>
      <c r="C148" s="231" t="s">
        <v>83</v>
      </c>
      <c r="D148" s="231" t="s">
        <v>162</v>
      </c>
      <c r="E148" s="232" t="s">
        <v>1138</v>
      </c>
      <c r="F148" s="233" t="s">
        <v>1139</v>
      </c>
      <c r="G148" s="234" t="s">
        <v>877</v>
      </c>
      <c r="H148" s="235">
        <v>1</v>
      </c>
      <c r="I148" s="236"/>
      <c r="J148" s="237">
        <f>ROUND(I148*H148,2)</f>
        <v>0</v>
      </c>
      <c r="K148" s="233" t="s">
        <v>1</v>
      </c>
      <c r="L148" s="46"/>
      <c r="M148" s="238" t="s">
        <v>1</v>
      </c>
      <c r="N148" s="239" t="s">
        <v>48</v>
      </c>
      <c r="O148" s="93"/>
      <c r="P148" s="240">
        <f>O148*H148</f>
        <v>0</v>
      </c>
      <c r="Q148" s="240">
        <v>0</v>
      </c>
      <c r="R148" s="240">
        <f>Q148*H148</f>
        <v>0</v>
      </c>
      <c r="S148" s="240">
        <v>0</v>
      </c>
      <c r="T148" s="241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2" t="s">
        <v>167</v>
      </c>
      <c r="AT148" s="242" t="s">
        <v>162</v>
      </c>
      <c r="AU148" s="242" t="s">
        <v>91</v>
      </c>
      <c r="AY148" s="18" t="s">
        <v>160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8" t="s">
        <v>91</v>
      </c>
      <c r="BK148" s="243">
        <f>ROUND(I148*H148,2)</f>
        <v>0</v>
      </c>
      <c r="BL148" s="18" t="s">
        <v>167</v>
      </c>
      <c r="BM148" s="242" t="s">
        <v>369</v>
      </c>
    </row>
    <row r="149" s="2" customFormat="1" ht="21.75" customHeight="1">
      <c r="A149" s="40"/>
      <c r="B149" s="41"/>
      <c r="C149" s="231" t="s">
        <v>83</v>
      </c>
      <c r="D149" s="231" t="s">
        <v>162</v>
      </c>
      <c r="E149" s="232" t="s">
        <v>1140</v>
      </c>
      <c r="F149" s="233" t="s">
        <v>1141</v>
      </c>
      <c r="G149" s="234" t="s">
        <v>177</v>
      </c>
      <c r="H149" s="235">
        <v>10</v>
      </c>
      <c r="I149" s="236"/>
      <c r="J149" s="237">
        <f>ROUND(I149*H149,2)</f>
        <v>0</v>
      </c>
      <c r="K149" s="233" t="s">
        <v>1</v>
      </c>
      <c r="L149" s="46"/>
      <c r="M149" s="238" t="s">
        <v>1</v>
      </c>
      <c r="N149" s="239" t="s">
        <v>48</v>
      </c>
      <c r="O149" s="93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2" t="s">
        <v>167</v>
      </c>
      <c r="AT149" s="242" t="s">
        <v>162</v>
      </c>
      <c r="AU149" s="242" t="s">
        <v>91</v>
      </c>
      <c r="AY149" s="18" t="s">
        <v>160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8" t="s">
        <v>91</v>
      </c>
      <c r="BK149" s="243">
        <f>ROUND(I149*H149,2)</f>
        <v>0</v>
      </c>
      <c r="BL149" s="18" t="s">
        <v>167</v>
      </c>
      <c r="BM149" s="242" t="s">
        <v>580</v>
      </c>
    </row>
    <row r="150" s="2" customFormat="1">
      <c r="A150" s="40"/>
      <c r="B150" s="41"/>
      <c r="C150" s="42"/>
      <c r="D150" s="246" t="s">
        <v>1015</v>
      </c>
      <c r="E150" s="42"/>
      <c r="F150" s="303" t="s">
        <v>1142</v>
      </c>
      <c r="G150" s="42"/>
      <c r="H150" s="42"/>
      <c r="I150" s="304"/>
      <c r="J150" s="42"/>
      <c r="K150" s="42"/>
      <c r="L150" s="46"/>
      <c r="M150" s="305"/>
      <c r="N150" s="306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1015</v>
      </c>
      <c r="AU150" s="18" t="s">
        <v>91</v>
      </c>
    </row>
    <row r="151" s="2" customFormat="1" ht="21.75" customHeight="1">
      <c r="A151" s="40"/>
      <c r="B151" s="41"/>
      <c r="C151" s="231" t="s">
        <v>83</v>
      </c>
      <c r="D151" s="231" t="s">
        <v>162</v>
      </c>
      <c r="E151" s="232" t="s">
        <v>1143</v>
      </c>
      <c r="F151" s="233" t="s">
        <v>1144</v>
      </c>
      <c r="G151" s="234" t="s">
        <v>177</v>
      </c>
      <c r="H151" s="235">
        <v>20</v>
      </c>
      <c r="I151" s="236"/>
      <c r="J151" s="237">
        <f>ROUND(I151*H151,2)</f>
        <v>0</v>
      </c>
      <c r="K151" s="233" t="s">
        <v>1</v>
      </c>
      <c r="L151" s="46"/>
      <c r="M151" s="238" t="s">
        <v>1</v>
      </c>
      <c r="N151" s="239" t="s">
        <v>48</v>
      </c>
      <c r="O151" s="93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2" t="s">
        <v>167</v>
      </c>
      <c r="AT151" s="242" t="s">
        <v>162</v>
      </c>
      <c r="AU151" s="242" t="s">
        <v>91</v>
      </c>
      <c r="AY151" s="18" t="s">
        <v>160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8" t="s">
        <v>91</v>
      </c>
      <c r="BK151" s="243">
        <f>ROUND(I151*H151,2)</f>
        <v>0</v>
      </c>
      <c r="BL151" s="18" t="s">
        <v>167</v>
      </c>
      <c r="BM151" s="242" t="s">
        <v>360</v>
      </c>
    </row>
    <row r="152" s="2" customFormat="1">
      <c r="A152" s="40"/>
      <c r="B152" s="41"/>
      <c r="C152" s="42"/>
      <c r="D152" s="246" t="s">
        <v>1015</v>
      </c>
      <c r="E152" s="42"/>
      <c r="F152" s="303" t="s">
        <v>1142</v>
      </c>
      <c r="G152" s="42"/>
      <c r="H152" s="42"/>
      <c r="I152" s="304"/>
      <c r="J152" s="42"/>
      <c r="K152" s="42"/>
      <c r="L152" s="46"/>
      <c r="M152" s="305"/>
      <c r="N152" s="306"/>
      <c r="O152" s="93"/>
      <c r="P152" s="93"/>
      <c r="Q152" s="93"/>
      <c r="R152" s="93"/>
      <c r="S152" s="93"/>
      <c r="T152" s="94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1015</v>
      </c>
      <c r="AU152" s="18" t="s">
        <v>91</v>
      </c>
    </row>
    <row r="153" s="2" customFormat="1" ht="16.5" customHeight="1">
      <c r="A153" s="40"/>
      <c r="B153" s="41"/>
      <c r="C153" s="231" t="s">
        <v>83</v>
      </c>
      <c r="D153" s="231" t="s">
        <v>162</v>
      </c>
      <c r="E153" s="232" t="s">
        <v>1145</v>
      </c>
      <c r="F153" s="233" t="s">
        <v>1146</v>
      </c>
      <c r="G153" s="234" t="s">
        <v>877</v>
      </c>
      <c r="H153" s="235">
        <v>1</v>
      </c>
      <c r="I153" s="236"/>
      <c r="J153" s="237">
        <f>ROUND(I153*H153,2)</f>
        <v>0</v>
      </c>
      <c r="K153" s="233" t="s">
        <v>1</v>
      </c>
      <c r="L153" s="46"/>
      <c r="M153" s="238" t="s">
        <v>1</v>
      </c>
      <c r="N153" s="239" t="s">
        <v>48</v>
      </c>
      <c r="O153" s="93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2" t="s">
        <v>167</v>
      </c>
      <c r="AT153" s="242" t="s">
        <v>162</v>
      </c>
      <c r="AU153" s="242" t="s">
        <v>91</v>
      </c>
      <c r="AY153" s="18" t="s">
        <v>160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8" t="s">
        <v>91</v>
      </c>
      <c r="BK153" s="243">
        <f>ROUND(I153*H153,2)</f>
        <v>0</v>
      </c>
      <c r="BL153" s="18" t="s">
        <v>167</v>
      </c>
      <c r="BM153" s="242" t="s">
        <v>610</v>
      </c>
    </row>
    <row r="154" s="2" customFormat="1">
      <c r="A154" s="40"/>
      <c r="B154" s="41"/>
      <c r="C154" s="231" t="s">
        <v>83</v>
      </c>
      <c r="D154" s="231" t="s">
        <v>162</v>
      </c>
      <c r="E154" s="232" t="s">
        <v>1147</v>
      </c>
      <c r="F154" s="233" t="s">
        <v>1148</v>
      </c>
      <c r="G154" s="234" t="s">
        <v>877</v>
      </c>
      <c r="H154" s="235">
        <v>12</v>
      </c>
      <c r="I154" s="236"/>
      <c r="J154" s="237">
        <f>ROUND(I154*H154,2)</f>
        <v>0</v>
      </c>
      <c r="K154" s="233" t="s">
        <v>1</v>
      </c>
      <c r="L154" s="46"/>
      <c r="M154" s="238" t="s">
        <v>1</v>
      </c>
      <c r="N154" s="239" t="s">
        <v>48</v>
      </c>
      <c r="O154" s="93"/>
      <c r="P154" s="240">
        <f>O154*H154</f>
        <v>0</v>
      </c>
      <c r="Q154" s="240">
        <v>0</v>
      </c>
      <c r="R154" s="240">
        <f>Q154*H154</f>
        <v>0</v>
      </c>
      <c r="S154" s="240">
        <v>0</v>
      </c>
      <c r="T154" s="241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2" t="s">
        <v>167</v>
      </c>
      <c r="AT154" s="242" t="s">
        <v>162</v>
      </c>
      <c r="AU154" s="242" t="s">
        <v>91</v>
      </c>
      <c r="AY154" s="18" t="s">
        <v>160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8" t="s">
        <v>91</v>
      </c>
      <c r="BK154" s="243">
        <f>ROUND(I154*H154,2)</f>
        <v>0</v>
      </c>
      <c r="BL154" s="18" t="s">
        <v>167</v>
      </c>
      <c r="BM154" s="242" t="s">
        <v>627</v>
      </c>
    </row>
    <row r="155" s="2" customFormat="1">
      <c r="A155" s="40"/>
      <c r="B155" s="41"/>
      <c r="C155" s="231" t="s">
        <v>83</v>
      </c>
      <c r="D155" s="231" t="s">
        <v>162</v>
      </c>
      <c r="E155" s="232" t="s">
        <v>1149</v>
      </c>
      <c r="F155" s="233" t="s">
        <v>1150</v>
      </c>
      <c r="G155" s="234" t="s">
        <v>877</v>
      </c>
      <c r="H155" s="235">
        <v>1</v>
      </c>
      <c r="I155" s="236"/>
      <c r="J155" s="237">
        <f>ROUND(I155*H155,2)</f>
        <v>0</v>
      </c>
      <c r="K155" s="233" t="s">
        <v>1</v>
      </c>
      <c r="L155" s="46"/>
      <c r="M155" s="238" t="s">
        <v>1</v>
      </c>
      <c r="N155" s="239" t="s">
        <v>48</v>
      </c>
      <c r="O155" s="93"/>
      <c r="P155" s="240">
        <f>O155*H155</f>
        <v>0</v>
      </c>
      <c r="Q155" s="240">
        <v>0</v>
      </c>
      <c r="R155" s="240">
        <f>Q155*H155</f>
        <v>0</v>
      </c>
      <c r="S155" s="240">
        <v>0</v>
      </c>
      <c r="T155" s="241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2" t="s">
        <v>167</v>
      </c>
      <c r="AT155" s="242" t="s">
        <v>162</v>
      </c>
      <c r="AU155" s="242" t="s">
        <v>91</v>
      </c>
      <c r="AY155" s="18" t="s">
        <v>160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8" t="s">
        <v>91</v>
      </c>
      <c r="BK155" s="243">
        <f>ROUND(I155*H155,2)</f>
        <v>0</v>
      </c>
      <c r="BL155" s="18" t="s">
        <v>167</v>
      </c>
      <c r="BM155" s="242" t="s">
        <v>636</v>
      </c>
    </row>
    <row r="156" s="2" customFormat="1" ht="16.5" customHeight="1">
      <c r="A156" s="40"/>
      <c r="B156" s="41"/>
      <c r="C156" s="231" t="s">
        <v>83</v>
      </c>
      <c r="D156" s="231" t="s">
        <v>162</v>
      </c>
      <c r="E156" s="232" t="s">
        <v>1151</v>
      </c>
      <c r="F156" s="233" t="s">
        <v>1152</v>
      </c>
      <c r="G156" s="234" t="s">
        <v>877</v>
      </c>
      <c r="H156" s="235">
        <v>3</v>
      </c>
      <c r="I156" s="236"/>
      <c r="J156" s="237">
        <f>ROUND(I156*H156,2)</f>
        <v>0</v>
      </c>
      <c r="K156" s="233" t="s">
        <v>1</v>
      </c>
      <c r="L156" s="46"/>
      <c r="M156" s="238" t="s">
        <v>1</v>
      </c>
      <c r="N156" s="239" t="s">
        <v>48</v>
      </c>
      <c r="O156" s="93"/>
      <c r="P156" s="240">
        <f>O156*H156</f>
        <v>0</v>
      </c>
      <c r="Q156" s="240">
        <v>0</v>
      </c>
      <c r="R156" s="240">
        <f>Q156*H156</f>
        <v>0</v>
      </c>
      <c r="S156" s="240">
        <v>0</v>
      </c>
      <c r="T156" s="241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2" t="s">
        <v>167</v>
      </c>
      <c r="AT156" s="242" t="s">
        <v>162</v>
      </c>
      <c r="AU156" s="242" t="s">
        <v>91</v>
      </c>
      <c r="AY156" s="18" t="s">
        <v>160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8" t="s">
        <v>91</v>
      </c>
      <c r="BK156" s="243">
        <f>ROUND(I156*H156,2)</f>
        <v>0</v>
      </c>
      <c r="BL156" s="18" t="s">
        <v>167</v>
      </c>
      <c r="BM156" s="242" t="s">
        <v>644</v>
      </c>
    </row>
    <row r="157" s="2" customFormat="1">
      <c r="A157" s="40"/>
      <c r="B157" s="41"/>
      <c r="C157" s="42"/>
      <c r="D157" s="246" t="s">
        <v>1015</v>
      </c>
      <c r="E157" s="42"/>
      <c r="F157" s="303" t="s">
        <v>1153</v>
      </c>
      <c r="G157" s="42"/>
      <c r="H157" s="42"/>
      <c r="I157" s="304"/>
      <c r="J157" s="42"/>
      <c r="K157" s="42"/>
      <c r="L157" s="46"/>
      <c r="M157" s="305"/>
      <c r="N157" s="306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1015</v>
      </c>
      <c r="AU157" s="18" t="s">
        <v>91</v>
      </c>
    </row>
    <row r="158" s="2" customFormat="1" ht="21.75" customHeight="1">
      <c r="A158" s="40"/>
      <c r="B158" s="41"/>
      <c r="C158" s="231" t="s">
        <v>83</v>
      </c>
      <c r="D158" s="231" t="s">
        <v>162</v>
      </c>
      <c r="E158" s="232" t="s">
        <v>1154</v>
      </c>
      <c r="F158" s="233" t="s">
        <v>1155</v>
      </c>
      <c r="G158" s="234" t="s">
        <v>1112</v>
      </c>
      <c r="H158" s="235">
        <v>2</v>
      </c>
      <c r="I158" s="236"/>
      <c r="J158" s="237">
        <f>ROUND(I158*H158,2)</f>
        <v>0</v>
      </c>
      <c r="K158" s="233" t="s">
        <v>1</v>
      </c>
      <c r="L158" s="46"/>
      <c r="M158" s="238" t="s">
        <v>1</v>
      </c>
      <c r="N158" s="239" t="s">
        <v>48</v>
      </c>
      <c r="O158" s="93"/>
      <c r="P158" s="240">
        <f>O158*H158</f>
        <v>0</v>
      </c>
      <c r="Q158" s="240">
        <v>0</v>
      </c>
      <c r="R158" s="240">
        <f>Q158*H158</f>
        <v>0</v>
      </c>
      <c r="S158" s="240">
        <v>0</v>
      </c>
      <c r="T158" s="241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2" t="s">
        <v>167</v>
      </c>
      <c r="AT158" s="242" t="s">
        <v>162</v>
      </c>
      <c r="AU158" s="242" t="s">
        <v>91</v>
      </c>
      <c r="AY158" s="18" t="s">
        <v>160</v>
      </c>
      <c r="BE158" s="243">
        <f>IF(N158="základní",J158,0)</f>
        <v>0</v>
      </c>
      <c r="BF158" s="243">
        <f>IF(N158="snížená",J158,0)</f>
        <v>0</v>
      </c>
      <c r="BG158" s="243">
        <f>IF(N158="zákl. přenesená",J158,0)</f>
        <v>0</v>
      </c>
      <c r="BH158" s="243">
        <f>IF(N158="sníž. přenesená",J158,0)</f>
        <v>0</v>
      </c>
      <c r="BI158" s="243">
        <f>IF(N158="nulová",J158,0)</f>
        <v>0</v>
      </c>
      <c r="BJ158" s="18" t="s">
        <v>91</v>
      </c>
      <c r="BK158" s="243">
        <f>ROUND(I158*H158,2)</f>
        <v>0</v>
      </c>
      <c r="BL158" s="18" t="s">
        <v>167</v>
      </c>
      <c r="BM158" s="242" t="s">
        <v>653</v>
      </c>
    </row>
    <row r="159" s="2" customFormat="1" ht="16.5" customHeight="1">
      <c r="A159" s="40"/>
      <c r="B159" s="41"/>
      <c r="C159" s="231" t="s">
        <v>83</v>
      </c>
      <c r="D159" s="231" t="s">
        <v>162</v>
      </c>
      <c r="E159" s="232" t="s">
        <v>1156</v>
      </c>
      <c r="F159" s="233" t="s">
        <v>1157</v>
      </c>
      <c r="G159" s="234" t="s">
        <v>877</v>
      </c>
      <c r="H159" s="235">
        <v>1</v>
      </c>
      <c r="I159" s="236"/>
      <c r="J159" s="237">
        <f>ROUND(I159*H159,2)</f>
        <v>0</v>
      </c>
      <c r="K159" s="233" t="s">
        <v>1</v>
      </c>
      <c r="L159" s="46"/>
      <c r="M159" s="238" t="s">
        <v>1</v>
      </c>
      <c r="N159" s="239" t="s">
        <v>48</v>
      </c>
      <c r="O159" s="93"/>
      <c r="P159" s="240">
        <f>O159*H159</f>
        <v>0</v>
      </c>
      <c r="Q159" s="240">
        <v>0</v>
      </c>
      <c r="R159" s="240">
        <f>Q159*H159</f>
        <v>0</v>
      </c>
      <c r="S159" s="240">
        <v>0</v>
      </c>
      <c r="T159" s="241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2" t="s">
        <v>167</v>
      </c>
      <c r="AT159" s="242" t="s">
        <v>162</v>
      </c>
      <c r="AU159" s="242" t="s">
        <v>91</v>
      </c>
      <c r="AY159" s="18" t="s">
        <v>160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8" t="s">
        <v>91</v>
      </c>
      <c r="BK159" s="243">
        <f>ROUND(I159*H159,2)</f>
        <v>0</v>
      </c>
      <c r="BL159" s="18" t="s">
        <v>167</v>
      </c>
      <c r="BM159" s="242" t="s">
        <v>663</v>
      </c>
    </row>
    <row r="160" s="12" customFormat="1" ht="25.92" customHeight="1">
      <c r="A160" s="12"/>
      <c r="B160" s="215"/>
      <c r="C160" s="216"/>
      <c r="D160" s="217" t="s">
        <v>82</v>
      </c>
      <c r="E160" s="218" t="s">
        <v>1158</v>
      </c>
      <c r="F160" s="218" t="s">
        <v>1159</v>
      </c>
      <c r="G160" s="216"/>
      <c r="H160" s="216"/>
      <c r="I160" s="219"/>
      <c r="J160" s="220">
        <f>BK160</f>
        <v>0</v>
      </c>
      <c r="K160" s="216"/>
      <c r="L160" s="221"/>
      <c r="M160" s="222"/>
      <c r="N160" s="223"/>
      <c r="O160" s="223"/>
      <c r="P160" s="224">
        <f>SUM(P161:P162)</f>
        <v>0</v>
      </c>
      <c r="Q160" s="223"/>
      <c r="R160" s="224">
        <f>SUM(R161:R162)</f>
        <v>0</v>
      </c>
      <c r="S160" s="223"/>
      <c r="T160" s="225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6" t="s">
        <v>91</v>
      </c>
      <c r="AT160" s="227" t="s">
        <v>82</v>
      </c>
      <c r="AU160" s="227" t="s">
        <v>83</v>
      </c>
      <c r="AY160" s="226" t="s">
        <v>160</v>
      </c>
      <c r="BK160" s="228">
        <f>SUM(BK161:BK162)</f>
        <v>0</v>
      </c>
    </row>
    <row r="161" s="2" customFormat="1" ht="16.5" customHeight="1">
      <c r="A161" s="40"/>
      <c r="B161" s="41"/>
      <c r="C161" s="231" t="s">
        <v>83</v>
      </c>
      <c r="D161" s="231" t="s">
        <v>162</v>
      </c>
      <c r="E161" s="232" t="s">
        <v>1160</v>
      </c>
      <c r="F161" s="233" t="s">
        <v>1161</v>
      </c>
      <c r="G161" s="234" t="s">
        <v>877</v>
      </c>
      <c r="H161" s="235">
        <v>1</v>
      </c>
      <c r="I161" s="236"/>
      <c r="J161" s="237">
        <f>ROUND(I161*H161,2)</f>
        <v>0</v>
      </c>
      <c r="K161" s="233" t="s">
        <v>1</v>
      </c>
      <c r="L161" s="46"/>
      <c r="M161" s="238" t="s">
        <v>1</v>
      </c>
      <c r="N161" s="239" t="s">
        <v>48</v>
      </c>
      <c r="O161" s="93"/>
      <c r="P161" s="240">
        <f>O161*H161</f>
        <v>0</v>
      </c>
      <c r="Q161" s="240">
        <v>0</v>
      </c>
      <c r="R161" s="240">
        <f>Q161*H161</f>
        <v>0</v>
      </c>
      <c r="S161" s="240">
        <v>0</v>
      </c>
      <c r="T161" s="241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2" t="s">
        <v>167</v>
      </c>
      <c r="AT161" s="242" t="s">
        <v>162</v>
      </c>
      <c r="AU161" s="242" t="s">
        <v>91</v>
      </c>
      <c r="AY161" s="18" t="s">
        <v>160</v>
      </c>
      <c r="BE161" s="243">
        <f>IF(N161="základní",J161,0)</f>
        <v>0</v>
      </c>
      <c r="BF161" s="243">
        <f>IF(N161="snížená",J161,0)</f>
        <v>0</v>
      </c>
      <c r="BG161" s="243">
        <f>IF(N161="zákl. přenesená",J161,0)</f>
        <v>0</v>
      </c>
      <c r="BH161" s="243">
        <f>IF(N161="sníž. přenesená",J161,0)</f>
        <v>0</v>
      </c>
      <c r="BI161" s="243">
        <f>IF(N161="nulová",J161,0)</f>
        <v>0</v>
      </c>
      <c r="BJ161" s="18" t="s">
        <v>91</v>
      </c>
      <c r="BK161" s="243">
        <f>ROUND(I161*H161,2)</f>
        <v>0</v>
      </c>
      <c r="BL161" s="18" t="s">
        <v>167</v>
      </c>
      <c r="BM161" s="242" t="s">
        <v>676</v>
      </c>
    </row>
    <row r="162" s="2" customFormat="1">
      <c r="A162" s="40"/>
      <c r="B162" s="41"/>
      <c r="C162" s="42"/>
      <c r="D162" s="246" t="s">
        <v>1015</v>
      </c>
      <c r="E162" s="42"/>
      <c r="F162" s="303" t="s">
        <v>1162</v>
      </c>
      <c r="G162" s="42"/>
      <c r="H162" s="42"/>
      <c r="I162" s="304"/>
      <c r="J162" s="42"/>
      <c r="K162" s="42"/>
      <c r="L162" s="46"/>
      <c r="M162" s="305"/>
      <c r="N162" s="306"/>
      <c r="O162" s="93"/>
      <c r="P162" s="93"/>
      <c r="Q162" s="93"/>
      <c r="R162" s="93"/>
      <c r="S162" s="93"/>
      <c r="T162" s="9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1015</v>
      </c>
      <c r="AU162" s="18" t="s">
        <v>91</v>
      </c>
    </row>
    <row r="163" s="12" customFormat="1" ht="25.92" customHeight="1">
      <c r="A163" s="12"/>
      <c r="B163" s="215"/>
      <c r="C163" s="216"/>
      <c r="D163" s="217" t="s">
        <v>82</v>
      </c>
      <c r="E163" s="218" t="s">
        <v>1163</v>
      </c>
      <c r="F163" s="218" t="s">
        <v>161</v>
      </c>
      <c r="G163" s="216"/>
      <c r="H163" s="216"/>
      <c r="I163" s="219"/>
      <c r="J163" s="220">
        <f>BK163</f>
        <v>0</v>
      </c>
      <c r="K163" s="216"/>
      <c r="L163" s="221"/>
      <c r="M163" s="222"/>
      <c r="N163" s="223"/>
      <c r="O163" s="223"/>
      <c r="P163" s="224">
        <f>SUM(P164:P181)</f>
        <v>0</v>
      </c>
      <c r="Q163" s="223"/>
      <c r="R163" s="224">
        <f>SUM(R164:R181)</f>
        <v>0</v>
      </c>
      <c r="S163" s="223"/>
      <c r="T163" s="225">
        <f>SUM(T164:T181)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6" t="s">
        <v>91</v>
      </c>
      <c r="AT163" s="227" t="s">
        <v>82</v>
      </c>
      <c r="AU163" s="227" t="s">
        <v>83</v>
      </c>
      <c r="AY163" s="226" t="s">
        <v>160</v>
      </c>
      <c r="BK163" s="228">
        <f>SUM(BK164:BK181)</f>
        <v>0</v>
      </c>
    </row>
    <row r="164" s="2" customFormat="1" ht="16.5" customHeight="1">
      <c r="A164" s="40"/>
      <c r="B164" s="41"/>
      <c r="C164" s="231" t="s">
        <v>83</v>
      </c>
      <c r="D164" s="231" t="s">
        <v>162</v>
      </c>
      <c r="E164" s="232" t="s">
        <v>1164</v>
      </c>
      <c r="F164" s="233" t="s">
        <v>1165</v>
      </c>
      <c r="G164" s="234" t="s">
        <v>177</v>
      </c>
      <c r="H164" s="235">
        <v>40</v>
      </c>
      <c r="I164" s="236"/>
      <c r="J164" s="237">
        <f>ROUND(I164*H164,2)</f>
        <v>0</v>
      </c>
      <c r="K164" s="233" t="s">
        <v>1</v>
      </c>
      <c r="L164" s="46"/>
      <c r="M164" s="238" t="s">
        <v>1</v>
      </c>
      <c r="N164" s="239" t="s">
        <v>48</v>
      </c>
      <c r="O164" s="93"/>
      <c r="P164" s="240">
        <f>O164*H164</f>
        <v>0</v>
      </c>
      <c r="Q164" s="240">
        <v>0</v>
      </c>
      <c r="R164" s="240">
        <f>Q164*H164</f>
        <v>0</v>
      </c>
      <c r="S164" s="240">
        <v>0</v>
      </c>
      <c r="T164" s="241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2" t="s">
        <v>167</v>
      </c>
      <c r="AT164" s="242" t="s">
        <v>162</v>
      </c>
      <c r="AU164" s="242" t="s">
        <v>91</v>
      </c>
      <c r="AY164" s="18" t="s">
        <v>160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8" t="s">
        <v>91</v>
      </c>
      <c r="BK164" s="243">
        <f>ROUND(I164*H164,2)</f>
        <v>0</v>
      </c>
      <c r="BL164" s="18" t="s">
        <v>167</v>
      </c>
      <c r="BM164" s="242" t="s">
        <v>684</v>
      </c>
    </row>
    <row r="165" s="2" customFormat="1">
      <c r="A165" s="40"/>
      <c r="B165" s="41"/>
      <c r="C165" s="231" t="s">
        <v>83</v>
      </c>
      <c r="D165" s="231" t="s">
        <v>162</v>
      </c>
      <c r="E165" s="232" t="s">
        <v>1166</v>
      </c>
      <c r="F165" s="233" t="s">
        <v>1167</v>
      </c>
      <c r="G165" s="234" t="s">
        <v>1112</v>
      </c>
      <c r="H165" s="235">
        <v>1</v>
      </c>
      <c r="I165" s="236"/>
      <c r="J165" s="237">
        <f>ROUND(I165*H165,2)</f>
        <v>0</v>
      </c>
      <c r="K165" s="233" t="s">
        <v>1</v>
      </c>
      <c r="L165" s="46"/>
      <c r="M165" s="238" t="s">
        <v>1</v>
      </c>
      <c r="N165" s="239" t="s">
        <v>48</v>
      </c>
      <c r="O165" s="93"/>
      <c r="P165" s="240">
        <f>O165*H165</f>
        <v>0</v>
      </c>
      <c r="Q165" s="240">
        <v>0</v>
      </c>
      <c r="R165" s="240">
        <f>Q165*H165</f>
        <v>0</v>
      </c>
      <c r="S165" s="240">
        <v>0</v>
      </c>
      <c r="T165" s="241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2" t="s">
        <v>167</v>
      </c>
      <c r="AT165" s="242" t="s">
        <v>162</v>
      </c>
      <c r="AU165" s="242" t="s">
        <v>91</v>
      </c>
      <c r="AY165" s="18" t="s">
        <v>160</v>
      </c>
      <c r="BE165" s="243">
        <f>IF(N165="základní",J165,0)</f>
        <v>0</v>
      </c>
      <c r="BF165" s="243">
        <f>IF(N165="snížená",J165,0)</f>
        <v>0</v>
      </c>
      <c r="BG165" s="243">
        <f>IF(N165="zákl. přenesená",J165,0)</f>
        <v>0</v>
      </c>
      <c r="BH165" s="243">
        <f>IF(N165="sníž. přenesená",J165,0)</f>
        <v>0</v>
      </c>
      <c r="BI165" s="243">
        <f>IF(N165="nulová",J165,0)</f>
        <v>0</v>
      </c>
      <c r="BJ165" s="18" t="s">
        <v>91</v>
      </c>
      <c r="BK165" s="243">
        <f>ROUND(I165*H165,2)</f>
        <v>0</v>
      </c>
      <c r="BL165" s="18" t="s">
        <v>167</v>
      </c>
      <c r="BM165" s="242" t="s">
        <v>425</v>
      </c>
    </row>
    <row r="166" s="2" customFormat="1">
      <c r="A166" s="40"/>
      <c r="B166" s="41"/>
      <c r="C166" s="42"/>
      <c r="D166" s="246" t="s">
        <v>1015</v>
      </c>
      <c r="E166" s="42"/>
      <c r="F166" s="303" t="s">
        <v>1168</v>
      </c>
      <c r="G166" s="42"/>
      <c r="H166" s="42"/>
      <c r="I166" s="304"/>
      <c r="J166" s="42"/>
      <c r="K166" s="42"/>
      <c r="L166" s="46"/>
      <c r="M166" s="305"/>
      <c r="N166" s="306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1015</v>
      </c>
      <c r="AU166" s="18" t="s">
        <v>91</v>
      </c>
    </row>
    <row r="167" s="2" customFormat="1">
      <c r="A167" s="40"/>
      <c r="B167" s="41"/>
      <c r="C167" s="231" t="s">
        <v>83</v>
      </c>
      <c r="D167" s="231" t="s">
        <v>162</v>
      </c>
      <c r="E167" s="232" t="s">
        <v>1169</v>
      </c>
      <c r="F167" s="233" t="s">
        <v>1170</v>
      </c>
      <c r="G167" s="234" t="s">
        <v>1112</v>
      </c>
      <c r="H167" s="235">
        <v>1</v>
      </c>
      <c r="I167" s="236"/>
      <c r="J167" s="237">
        <f>ROUND(I167*H167,2)</f>
        <v>0</v>
      </c>
      <c r="K167" s="233" t="s">
        <v>1</v>
      </c>
      <c r="L167" s="46"/>
      <c r="M167" s="238" t="s">
        <v>1</v>
      </c>
      <c r="N167" s="239" t="s">
        <v>48</v>
      </c>
      <c r="O167" s="93"/>
      <c r="P167" s="240">
        <f>O167*H167</f>
        <v>0</v>
      </c>
      <c r="Q167" s="240">
        <v>0</v>
      </c>
      <c r="R167" s="240">
        <f>Q167*H167</f>
        <v>0</v>
      </c>
      <c r="S167" s="240">
        <v>0</v>
      </c>
      <c r="T167" s="241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2" t="s">
        <v>167</v>
      </c>
      <c r="AT167" s="242" t="s">
        <v>162</v>
      </c>
      <c r="AU167" s="242" t="s">
        <v>91</v>
      </c>
      <c r="AY167" s="18" t="s">
        <v>160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8" t="s">
        <v>91</v>
      </c>
      <c r="BK167" s="243">
        <f>ROUND(I167*H167,2)</f>
        <v>0</v>
      </c>
      <c r="BL167" s="18" t="s">
        <v>167</v>
      </c>
      <c r="BM167" s="242" t="s">
        <v>701</v>
      </c>
    </row>
    <row r="168" s="2" customFormat="1">
      <c r="A168" s="40"/>
      <c r="B168" s="41"/>
      <c r="C168" s="42"/>
      <c r="D168" s="246" t="s">
        <v>1015</v>
      </c>
      <c r="E168" s="42"/>
      <c r="F168" s="303" t="s">
        <v>1171</v>
      </c>
      <c r="G168" s="42"/>
      <c r="H168" s="42"/>
      <c r="I168" s="304"/>
      <c r="J168" s="42"/>
      <c r="K168" s="42"/>
      <c r="L168" s="46"/>
      <c r="M168" s="305"/>
      <c r="N168" s="306"/>
      <c r="O168" s="93"/>
      <c r="P168" s="93"/>
      <c r="Q168" s="93"/>
      <c r="R168" s="93"/>
      <c r="S168" s="93"/>
      <c r="T168" s="94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1015</v>
      </c>
      <c r="AU168" s="18" t="s">
        <v>91</v>
      </c>
    </row>
    <row r="169" s="2" customFormat="1" ht="16.5" customHeight="1">
      <c r="A169" s="40"/>
      <c r="B169" s="41"/>
      <c r="C169" s="231" t="s">
        <v>83</v>
      </c>
      <c r="D169" s="231" t="s">
        <v>162</v>
      </c>
      <c r="E169" s="232" t="s">
        <v>1172</v>
      </c>
      <c r="F169" s="233" t="s">
        <v>1173</v>
      </c>
      <c r="G169" s="234" t="s">
        <v>177</v>
      </c>
      <c r="H169" s="235">
        <v>20</v>
      </c>
      <c r="I169" s="236"/>
      <c r="J169" s="237">
        <f>ROUND(I169*H169,2)</f>
        <v>0</v>
      </c>
      <c r="K169" s="233" t="s">
        <v>1</v>
      </c>
      <c r="L169" s="46"/>
      <c r="M169" s="238" t="s">
        <v>1</v>
      </c>
      <c r="N169" s="239" t="s">
        <v>48</v>
      </c>
      <c r="O169" s="93"/>
      <c r="P169" s="240">
        <f>O169*H169</f>
        <v>0</v>
      </c>
      <c r="Q169" s="240">
        <v>0</v>
      </c>
      <c r="R169" s="240">
        <f>Q169*H169</f>
        <v>0</v>
      </c>
      <c r="S169" s="240">
        <v>0</v>
      </c>
      <c r="T169" s="241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2" t="s">
        <v>167</v>
      </c>
      <c r="AT169" s="242" t="s">
        <v>162</v>
      </c>
      <c r="AU169" s="242" t="s">
        <v>91</v>
      </c>
      <c r="AY169" s="18" t="s">
        <v>160</v>
      </c>
      <c r="BE169" s="243">
        <f>IF(N169="základní",J169,0)</f>
        <v>0</v>
      </c>
      <c r="BF169" s="243">
        <f>IF(N169="snížená",J169,0)</f>
        <v>0</v>
      </c>
      <c r="BG169" s="243">
        <f>IF(N169="zákl. přenesená",J169,0)</f>
        <v>0</v>
      </c>
      <c r="BH169" s="243">
        <f>IF(N169="sníž. přenesená",J169,0)</f>
        <v>0</v>
      </c>
      <c r="BI169" s="243">
        <f>IF(N169="nulová",J169,0)</f>
        <v>0</v>
      </c>
      <c r="BJ169" s="18" t="s">
        <v>91</v>
      </c>
      <c r="BK169" s="243">
        <f>ROUND(I169*H169,2)</f>
        <v>0</v>
      </c>
      <c r="BL169" s="18" t="s">
        <v>167</v>
      </c>
      <c r="BM169" s="242" t="s">
        <v>710</v>
      </c>
    </row>
    <row r="170" s="2" customFormat="1" ht="16.5" customHeight="1">
      <c r="A170" s="40"/>
      <c r="B170" s="41"/>
      <c r="C170" s="231" t="s">
        <v>83</v>
      </c>
      <c r="D170" s="231" t="s">
        <v>162</v>
      </c>
      <c r="E170" s="232" t="s">
        <v>1174</v>
      </c>
      <c r="F170" s="233" t="s">
        <v>1175</v>
      </c>
      <c r="G170" s="234" t="s">
        <v>177</v>
      </c>
      <c r="H170" s="235">
        <v>80</v>
      </c>
      <c r="I170" s="236"/>
      <c r="J170" s="237">
        <f>ROUND(I170*H170,2)</f>
        <v>0</v>
      </c>
      <c r="K170" s="233" t="s">
        <v>1</v>
      </c>
      <c r="L170" s="46"/>
      <c r="M170" s="238" t="s">
        <v>1</v>
      </c>
      <c r="N170" s="239" t="s">
        <v>48</v>
      </c>
      <c r="O170" s="93"/>
      <c r="P170" s="240">
        <f>O170*H170</f>
        <v>0</v>
      </c>
      <c r="Q170" s="240">
        <v>0</v>
      </c>
      <c r="R170" s="240">
        <f>Q170*H170</f>
        <v>0</v>
      </c>
      <c r="S170" s="240">
        <v>0</v>
      </c>
      <c r="T170" s="241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2" t="s">
        <v>167</v>
      </c>
      <c r="AT170" s="242" t="s">
        <v>162</v>
      </c>
      <c r="AU170" s="242" t="s">
        <v>91</v>
      </c>
      <c r="AY170" s="18" t="s">
        <v>160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8" t="s">
        <v>91</v>
      </c>
      <c r="BK170" s="243">
        <f>ROUND(I170*H170,2)</f>
        <v>0</v>
      </c>
      <c r="BL170" s="18" t="s">
        <v>167</v>
      </c>
      <c r="BM170" s="242" t="s">
        <v>719</v>
      </c>
    </row>
    <row r="171" s="2" customFormat="1" ht="16.5" customHeight="1">
      <c r="A171" s="40"/>
      <c r="B171" s="41"/>
      <c r="C171" s="231" t="s">
        <v>83</v>
      </c>
      <c r="D171" s="231" t="s">
        <v>162</v>
      </c>
      <c r="E171" s="232" t="s">
        <v>1176</v>
      </c>
      <c r="F171" s="233" t="s">
        <v>1177</v>
      </c>
      <c r="G171" s="234" t="s">
        <v>189</v>
      </c>
      <c r="H171" s="235">
        <v>1</v>
      </c>
      <c r="I171" s="236"/>
      <c r="J171" s="237">
        <f>ROUND(I171*H171,2)</f>
        <v>0</v>
      </c>
      <c r="K171" s="233" t="s">
        <v>1</v>
      </c>
      <c r="L171" s="46"/>
      <c r="M171" s="238" t="s">
        <v>1</v>
      </c>
      <c r="N171" s="239" t="s">
        <v>48</v>
      </c>
      <c r="O171" s="93"/>
      <c r="P171" s="240">
        <f>O171*H171</f>
        <v>0</v>
      </c>
      <c r="Q171" s="240">
        <v>0</v>
      </c>
      <c r="R171" s="240">
        <f>Q171*H171</f>
        <v>0</v>
      </c>
      <c r="S171" s="240">
        <v>0</v>
      </c>
      <c r="T171" s="241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2" t="s">
        <v>167</v>
      </c>
      <c r="AT171" s="242" t="s">
        <v>162</v>
      </c>
      <c r="AU171" s="242" t="s">
        <v>91</v>
      </c>
      <c r="AY171" s="18" t="s">
        <v>160</v>
      </c>
      <c r="BE171" s="243">
        <f>IF(N171="základní",J171,0)</f>
        <v>0</v>
      </c>
      <c r="BF171" s="243">
        <f>IF(N171="snížená",J171,0)</f>
        <v>0</v>
      </c>
      <c r="BG171" s="243">
        <f>IF(N171="zákl. přenesená",J171,0)</f>
        <v>0</v>
      </c>
      <c r="BH171" s="243">
        <f>IF(N171="sníž. přenesená",J171,0)</f>
        <v>0</v>
      </c>
      <c r="BI171" s="243">
        <f>IF(N171="nulová",J171,0)</f>
        <v>0</v>
      </c>
      <c r="BJ171" s="18" t="s">
        <v>91</v>
      </c>
      <c r="BK171" s="243">
        <f>ROUND(I171*H171,2)</f>
        <v>0</v>
      </c>
      <c r="BL171" s="18" t="s">
        <v>167</v>
      </c>
      <c r="BM171" s="242" t="s">
        <v>729</v>
      </c>
    </row>
    <row r="172" s="2" customFormat="1" ht="16.5" customHeight="1">
      <c r="A172" s="40"/>
      <c r="B172" s="41"/>
      <c r="C172" s="231" t="s">
        <v>83</v>
      </c>
      <c r="D172" s="231" t="s">
        <v>162</v>
      </c>
      <c r="E172" s="232" t="s">
        <v>1178</v>
      </c>
      <c r="F172" s="233" t="s">
        <v>1179</v>
      </c>
      <c r="G172" s="234" t="s">
        <v>177</v>
      </c>
      <c r="H172" s="235">
        <v>65</v>
      </c>
      <c r="I172" s="236"/>
      <c r="J172" s="237">
        <f>ROUND(I172*H172,2)</f>
        <v>0</v>
      </c>
      <c r="K172" s="233" t="s">
        <v>1</v>
      </c>
      <c r="L172" s="46"/>
      <c r="M172" s="238" t="s">
        <v>1</v>
      </c>
      <c r="N172" s="239" t="s">
        <v>48</v>
      </c>
      <c r="O172" s="93"/>
      <c r="P172" s="240">
        <f>O172*H172</f>
        <v>0</v>
      </c>
      <c r="Q172" s="240">
        <v>0</v>
      </c>
      <c r="R172" s="240">
        <f>Q172*H172</f>
        <v>0</v>
      </c>
      <c r="S172" s="240">
        <v>0</v>
      </c>
      <c r="T172" s="241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2" t="s">
        <v>167</v>
      </c>
      <c r="AT172" s="242" t="s">
        <v>162</v>
      </c>
      <c r="AU172" s="242" t="s">
        <v>91</v>
      </c>
      <c r="AY172" s="18" t="s">
        <v>160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8" t="s">
        <v>91</v>
      </c>
      <c r="BK172" s="243">
        <f>ROUND(I172*H172,2)</f>
        <v>0</v>
      </c>
      <c r="BL172" s="18" t="s">
        <v>167</v>
      </c>
      <c r="BM172" s="242" t="s">
        <v>740</v>
      </c>
    </row>
    <row r="173" s="2" customFormat="1" ht="16.5" customHeight="1">
      <c r="A173" s="40"/>
      <c r="B173" s="41"/>
      <c r="C173" s="231" t="s">
        <v>83</v>
      </c>
      <c r="D173" s="231" t="s">
        <v>162</v>
      </c>
      <c r="E173" s="232" t="s">
        <v>1180</v>
      </c>
      <c r="F173" s="233" t="s">
        <v>1181</v>
      </c>
      <c r="G173" s="234" t="s">
        <v>177</v>
      </c>
      <c r="H173" s="235">
        <v>5</v>
      </c>
      <c r="I173" s="236"/>
      <c r="J173" s="237">
        <f>ROUND(I173*H173,2)</f>
        <v>0</v>
      </c>
      <c r="K173" s="233" t="s">
        <v>1</v>
      </c>
      <c r="L173" s="46"/>
      <c r="M173" s="238" t="s">
        <v>1</v>
      </c>
      <c r="N173" s="239" t="s">
        <v>48</v>
      </c>
      <c r="O173" s="93"/>
      <c r="P173" s="240">
        <f>O173*H173</f>
        <v>0</v>
      </c>
      <c r="Q173" s="240">
        <v>0</v>
      </c>
      <c r="R173" s="240">
        <f>Q173*H173</f>
        <v>0</v>
      </c>
      <c r="S173" s="240">
        <v>0</v>
      </c>
      <c r="T173" s="241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2" t="s">
        <v>167</v>
      </c>
      <c r="AT173" s="242" t="s">
        <v>162</v>
      </c>
      <c r="AU173" s="242" t="s">
        <v>91</v>
      </c>
      <c r="AY173" s="18" t="s">
        <v>160</v>
      </c>
      <c r="BE173" s="243">
        <f>IF(N173="základní",J173,0)</f>
        <v>0</v>
      </c>
      <c r="BF173" s="243">
        <f>IF(N173="snížená",J173,0)</f>
        <v>0</v>
      </c>
      <c r="BG173" s="243">
        <f>IF(N173="zákl. přenesená",J173,0)</f>
        <v>0</v>
      </c>
      <c r="BH173" s="243">
        <f>IF(N173="sníž. přenesená",J173,0)</f>
        <v>0</v>
      </c>
      <c r="BI173" s="243">
        <f>IF(N173="nulová",J173,0)</f>
        <v>0</v>
      </c>
      <c r="BJ173" s="18" t="s">
        <v>91</v>
      </c>
      <c r="BK173" s="243">
        <f>ROUND(I173*H173,2)</f>
        <v>0</v>
      </c>
      <c r="BL173" s="18" t="s">
        <v>167</v>
      </c>
      <c r="BM173" s="242" t="s">
        <v>748</v>
      </c>
    </row>
    <row r="174" s="2" customFormat="1" ht="16.5" customHeight="1">
      <c r="A174" s="40"/>
      <c r="B174" s="41"/>
      <c r="C174" s="231" t="s">
        <v>83</v>
      </c>
      <c r="D174" s="231" t="s">
        <v>162</v>
      </c>
      <c r="E174" s="232" t="s">
        <v>1182</v>
      </c>
      <c r="F174" s="233" t="s">
        <v>1183</v>
      </c>
      <c r="G174" s="234" t="s">
        <v>177</v>
      </c>
      <c r="H174" s="235">
        <v>30</v>
      </c>
      <c r="I174" s="236"/>
      <c r="J174" s="237">
        <f>ROUND(I174*H174,2)</f>
        <v>0</v>
      </c>
      <c r="K174" s="233" t="s">
        <v>1</v>
      </c>
      <c r="L174" s="46"/>
      <c r="M174" s="238" t="s">
        <v>1</v>
      </c>
      <c r="N174" s="239" t="s">
        <v>48</v>
      </c>
      <c r="O174" s="93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2" t="s">
        <v>167</v>
      </c>
      <c r="AT174" s="242" t="s">
        <v>162</v>
      </c>
      <c r="AU174" s="242" t="s">
        <v>91</v>
      </c>
      <c r="AY174" s="18" t="s">
        <v>160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8" t="s">
        <v>91</v>
      </c>
      <c r="BK174" s="243">
        <f>ROUND(I174*H174,2)</f>
        <v>0</v>
      </c>
      <c r="BL174" s="18" t="s">
        <v>167</v>
      </c>
      <c r="BM174" s="242" t="s">
        <v>760</v>
      </c>
    </row>
    <row r="175" s="2" customFormat="1" ht="16.5" customHeight="1">
      <c r="A175" s="40"/>
      <c r="B175" s="41"/>
      <c r="C175" s="231" t="s">
        <v>83</v>
      </c>
      <c r="D175" s="231" t="s">
        <v>162</v>
      </c>
      <c r="E175" s="232" t="s">
        <v>1184</v>
      </c>
      <c r="F175" s="233" t="s">
        <v>1185</v>
      </c>
      <c r="G175" s="234" t="s">
        <v>877</v>
      </c>
      <c r="H175" s="235">
        <v>1</v>
      </c>
      <c r="I175" s="236"/>
      <c r="J175" s="237">
        <f>ROUND(I175*H175,2)</f>
        <v>0</v>
      </c>
      <c r="K175" s="233" t="s">
        <v>1</v>
      </c>
      <c r="L175" s="46"/>
      <c r="M175" s="238" t="s">
        <v>1</v>
      </c>
      <c r="N175" s="239" t="s">
        <v>48</v>
      </c>
      <c r="O175" s="93"/>
      <c r="P175" s="240">
        <f>O175*H175</f>
        <v>0</v>
      </c>
      <c r="Q175" s="240">
        <v>0</v>
      </c>
      <c r="R175" s="240">
        <f>Q175*H175</f>
        <v>0</v>
      </c>
      <c r="S175" s="240">
        <v>0</v>
      </c>
      <c r="T175" s="241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2" t="s">
        <v>167</v>
      </c>
      <c r="AT175" s="242" t="s">
        <v>162</v>
      </c>
      <c r="AU175" s="242" t="s">
        <v>91</v>
      </c>
      <c r="AY175" s="18" t="s">
        <v>160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8" t="s">
        <v>91</v>
      </c>
      <c r="BK175" s="243">
        <f>ROUND(I175*H175,2)</f>
        <v>0</v>
      </c>
      <c r="BL175" s="18" t="s">
        <v>167</v>
      </c>
      <c r="BM175" s="242" t="s">
        <v>768</v>
      </c>
    </row>
    <row r="176" s="2" customFormat="1" ht="16.5" customHeight="1">
      <c r="A176" s="40"/>
      <c r="B176" s="41"/>
      <c r="C176" s="231" t="s">
        <v>83</v>
      </c>
      <c r="D176" s="231" t="s">
        <v>162</v>
      </c>
      <c r="E176" s="232" t="s">
        <v>1186</v>
      </c>
      <c r="F176" s="233" t="s">
        <v>1187</v>
      </c>
      <c r="G176" s="234" t="s">
        <v>177</v>
      </c>
      <c r="H176" s="235">
        <v>30</v>
      </c>
      <c r="I176" s="236"/>
      <c r="J176" s="237">
        <f>ROUND(I176*H176,2)</f>
        <v>0</v>
      </c>
      <c r="K176" s="233" t="s">
        <v>1</v>
      </c>
      <c r="L176" s="46"/>
      <c r="M176" s="238" t="s">
        <v>1</v>
      </c>
      <c r="N176" s="239" t="s">
        <v>48</v>
      </c>
      <c r="O176" s="93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2" t="s">
        <v>167</v>
      </c>
      <c r="AT176" s="242" t="s">
        <v>162</v>
      </c>
      <c r="AU176" s="242" t="s">
        <v>91</v>
      </c>
      <c r="AY176" s="18" t="s">
        <v>160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8" t="s">
        <v>91</v>
      </c>
      <c r="BK176" s="243">
        <f>ROUND(I176*H176,2)</f>
        <v>0</v>
      </c>
      <c r="BL176" s="18" t="s">
        <v>167</v>
      </c>
      <c r="BM176" s="242" t="s">
        <v>776</v>
      </c>
    </row>
    <row r="177" s="2" customFormat="1">
      <c r="A177" s="40"/>
      <c r="B177" s="41"/>
      <c r="C177" s="42"/>
      <c r="D177" s="246" t="s">
        <v>1015</v>
      </c>
      <c r="E177" s="42"/>
      <c r="F177" s="303" t="s">
        <v>1188</v>
      </c>
      <c r="G177" s="42"/>
      <c r="H177" s="42"/>
      <c r="I177" s="304"/>
      <c r="J177" s="42"/>
      <c r="K177" s="42"/>
      <c r="L177" s="46"/>
      <c r="M177" s="305"/>
      <c r="N177" s="306"/>
      <c r="O177" s="93"/>
      <c r="P177" s="93"/>
      <c r="Q177" s="93"/>
      <c r="R177" s="93"/>
      <c r="S177" s="93"/>
      <c r="T177" s="94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1015</v>
      </c>
      <c r="AU177" s="18" t="s">
        <v>91</v>
      </c>
    </row>
    <row r="178" s="2" customFormat="1" ht="16.5" customHeight="1">
      <c r="A178" s="40"/>
      <c r="B178" s="41"/>
      <c r="C178" s="231" t="s">
        <v>83</v>
      </c>
      <c r="D178" s="231" t="s">
        <v>162</v>
      </c>
      <c r="E178" s="232" t="s">
        <v>1189</v>
      </c>
      <c r="F178" s="233" t="s">
        <v>1190</v>
      </c>
      <c r="G178" s="234" t="s">
        <v>177</v>
      </c>
      <c r="H178" s="235">
        <v>30</v>
      </c>
      <c r="I178" s="236"/>
      <c r="J178" s="237">
        <f>ROUND(I178*H178,2)</f>
        <v>0</v>
      </c>
      <c r="K178" s="233" t="s">
        <v>1</v>
      </c>
      <c r="L178" s="46"/>
      <c r="M178" s="238" t="s">
        <v>1</v>
      </c>
      <c r="N178" s="239" t="s">
        <v>48</v>
      </c>
      <c r="O178" s="93"/>
      <c r="P178" s="240">
        <f>O178*H178</f>
        <v>0</v>
      </c>
      <c r="Q178" s="240">
        <v>0</v>
      </c>
      <c r="R178" s="240">
        <f>Q178*H178</f>
        <v>0</v>
      </c>
      <c r="S178" s="240">
        <v>0</v>
      </c>
      <c r="T178" s="241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2" t="s">
        <v>167</v>
      </c>
      <c r="AT178" s="242" t="s">
        <v>162</v>
      </c>
      <c r="AU178" s="242" t="s">
        <v>91</v>
      </c>
      <c r="AY178" s="18" t="s">
        <v>160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8" t="s">
        <v>91</v>
      </c>
      <c r="BK178" s="243">
        <f>ROUND(I178*H178,2)</f>
        <v>0</v>
      </c>
      <c r="BL178" s="18" t="s">
        <v>167</v>
      </c>
      <c r="BM178" s="242" t="s">
        <v>784</v>
      </c>
    </row>
    <row r="179" s="2" customFormat="1">
      <c r="A179" s="40"/>
      <c r="B179" s="41"/>
      <c r="C179" s="42"/>
      <c r="D179" s="246" t="s">
        <v>1015</v>
      </c>
      <c r="E179" s="42"/>
      <c r="F179" s="303" t="s">
        <v>1191</v>
      </c>
      <c r="G179" s="42"/>
      <c r="H179" s="42"/>
      <c r="I179" s="304"/>
      <c r="J179" s="42"/>
      <c r="K179" s="42"/>
      <c r="L179" s="46"/>
      <c r="M179" s="305"/>
      <c r="N179" s="306"/>
      <c r="O179" s="93"/>
      <c r="P179" s="93"/>
      <c r="Q179" s="93"/>
      <c r="R179" s="93"/>
      <c r="S179" s="93"/>
      <c r="T179" s="94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1015</v>
      </c>
      <c r="AU179" s="18" t="s">
        <v>91</v>
      </c>
    </row>
    <row r="180" s="2" customFormat="1" ht="16.5" customHeight="1">
      <c r="A180" s="40"/>
      <c r="B180" s="41"/>
      <c r="C180" s="231" t="s">
        <v>83</v>
      </c>
      <c r="D180" s="231" t="s">
        <v>162</v>
      </c>
      <c r="E180" s="232" t="s">
        <v>1192</v>
      </c>
      <c r="F180" s="233" t="s">
        <v>1193</v>
      </c>
      <c r="G180" s="234" t="s">
        <v>177</v>
      </c>
      <c r="H180" s="235">
        <v>6</v>
      </c>
      <c r="I180" s="236"/>
      <c r="J180" s="237">
        <f>ROUND(I180*H180,2)</f>
        <v>0</v>
      </c>
      <c r="K180" s="233" t="s">
        <v>1</v>
      </c>
      <c r="L180" s="46"/>
      <c r="M180" s="238" t="s">
        <v>1</v>
      </c>
      <c r="N180" s="239" t="s">
        <v>48</v>
      </c>
      <c r="O180" s="93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2" t="s">
        <v>167</v>
      </c>
      <c r="AT180" s="242" t="s">
        <v>162</v>
      </c>
      <c r="AU180" s="242" t="s">
        <v>91</v>
      </c>
      <c r="AY180" s="18" t="s">
        <v>160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8" t="s">
        <v>91</v>
      </c>
      <c r="BK180" s="243">
        <f>ROUND(I180*H180,2)</f>
        <v>0</v>
      </c>
      <c r="BL180" s="18" t="s">
        <v>167</v>
      </c>
      <c r="BM180" s="242" t="s">
        <v>792</v>
      </c>
    </row>
    <row r="181" s="2" customFormat="1">
      <c r="A181" s="40"/>
      <c r="B181" s="41"/>
      <c r="C181" s="42"/>
      <c r="D181" s="246" t="s">
        <v>1015</v>
      </c>
      <c r="E181" s="42"/>
      <c r="F181" s="303" t="s">
        <v>1194</v>
      </c>
      <c r="G181" s="42"/>
      <c r="H181" s="42"/>
      <c r="I181" s="304"/>
      <c r="J181" s="42"/>
      <c r="K181" s="42"/>
      <c r="L181" s="46"/>
      <c r="M181" s="311"/>
      <c r="N181" s="312"/>
      <c r="O181" s="300"/>
      <c r="P181" s="300"/>
      <c r="Q181" s="300"/>
      <c r="R181" s="300"/>
      <c r="S181" s="300"/>
      <c r="T181" s="313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1015</v>
      </c>
      <c r="AU181" s="18" t="s">
        <v>91</v>
      </c>
    </row>
    <row r="182" s="2" customFormat="1" ht="6.96" customHeight="1">
      <c r="A182" s="40"/>
      <c r="B182" s="68"/>
      <c r="C182" s="69"/>
      <c r="D182" s="69"/>
      <c r="E182" s="69"/>
      <c r="F182" s="69"/>
      <c r="G182" s="69"/>
      <c r="H182" s="69"/>
      <c r="I182" s="69"/>
      <c r="J182" s="69"/>
      <c r="K182" s="69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BTZ934oNvgkGD2px1j7KcyQyGBdggdoxOEd13sIzXhuYUHeiWdVjuV99QOTbjjR8djPDeXe09xS3/s8J3N5Y6Q==" hashValue="WdRVzvLtjNm/oZQh6+dMXHpdqgE1F1rWx/96LwMSRbdr135M+Vk7aklRYT5ZIXwaYuy3KuOcEf02YyjNYQmNtg==" algorithmName="SHA-512" password="CC35"/>
  <autoFilter ref="C127:K18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1" customFormat="1" ht="12" customHeight="1">
      <c r="B8" s="21"/>
      <c r="D8" s="153" t="s">
        <v>128</v>
      </c>
      <c r="L8" s="21"/>
    </row>
    <row r="9" s="2" customFormat="1" ht="16.5" customHeight="1">
      <c r="A9" s="40"/>
      <c r="B9" s="46"/>
      <c r="C9" s="40"/>
      <c r="D9" s="40"/>
      <c r="E9" s="154" t="s">
        <v>381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3" t="s">
        <v>382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55" t="s">
        <v>1195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3" t="s">
        <v>18</v>
      </c>
      <c r="E13" s="40"/>
      <c r="F13" s="144" t="s">
        <v>19</v>
      </c>
      <c r="G13" s="40"/>
      <c r="H13" s="40"/>
      <c r="I13" s="153" t="s">
        <v>20</v>
      </c>
      <c r="J13" s="144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22</v>
      </c>
      <c r="E14" s="40"/>
      <c r="F14" s="144" t="s">
        <v>23</v>
      </c>
      <c r="G14" s="40"/>
      <c r="H14" s="40"/>
      <c r="I14" s="153" t="s">
        <v>24</v>
      </c>
      <c r="J14" s="156" t="str">
        <f>'Rekapitulace stavby'!AN8</f>
        <v>11. 3. 2021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3" t="s">
        <v>30</v>
      </c>
      <c r="E16" s="40"/>
      <c r="F16" s="40"/>
      <c r="G16" s="40"/>
      <c r="H16" s="40"/>
      <c r="I16" s="153" t="s">
        <v>31</v>
      </c>
      <c r="J16" s="144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4" t="s">
        <v>32</v>
      </c>
      <c r="F17" s="40"/>
      <c r="G17" s="40"/>
      <c r="H17" s="40"/>
      <c r="I17" s="153" t="s">
        <v>33</v>
      </c>
      <c r="J17" s="144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4"/>
      <c r="G20" s="144"/>
      <c r="H20" s="144"/>
      <c r="I20" s="153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31</v>
      </c>
      <c r="J22" s="144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4" t="s">
        <v>37</v>
      </c>
      <c r="F23" s="40"/>
      <c r="G23" s="40"/>
      <c r="H23" s="40"/>
      <c r="I23" s="153" t="s">
        <v>33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3" t="s">
        <v>39</v>
      </c>
      <c r="E25" s="40"/>
      <c r="F25" s="40"/>
      <c r="G25" s="40"/>
      <c r="H25" s="40"/>
      <c r="I25" s="153" t="s">
        <v>31</v>
      </c>
      <c r="J25" s="144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4" t="s">
        <v>40</v>
      </c>
      <c r="F26" s="40"/>
      <c r="G26" s="40"/>
      <c r="H26" s="40"/>
      <c r="I26" s="153" t="s">
        <v>33</v>
      </c>
      <c r="J26" s="144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3" t="s">
        <v>41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59"/>
      <c r="J29" s="159"/>
      <c r="K29" s="159"/>
      <c r="L29" s="162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4" t="s">
        <v>43</v>
      </c>
      <c r="E32" s="40"/>
      <c r="F32" s="40"/>
      <c r="G32" s="40"/>
      <c r="H32" s="40"/>
      <c r="I32" s="40"/>
      <c r="J32" s="165">
        <f>ROUND(J131,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3"/>
      <c r="E33" s="163"/>
      <c r="F33" s="163"/>
      <c r="G33" s="163"/>
      <c r="H33" s="163"/>
      <c r="I33" s="163"/>
      <c r="J33" s="163"/>
      <c r="K33" s="163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6" t="s">
        <v>45</v>
      </c>
      <c r="G34" s="40"/>
      <c r="H34" s="40"/>
      <c r="I34" s="166" t="s">
        <v>44</v>
      </c>
      <c r="J34" s="166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7" t="s">
        <v>47</v>
      </c>
      <c r="E35" s="153" t="s">
        <v>48</v>
      </c>
      <c r="F35" s="168">
        <f>ROUND((SUM(BE131:BE471)),  2)</f>
        <v>0</v>
      </c>
      <c r="G35" s="40"/>
      <c r="H35" s="40"/>
      <c r="I35" s="169">
        <v>0.20999999999999999</v>
      </c>
      <c r="J35" s="168">
        <f>ROUND(((SUM(BE131:BE471))*I35),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3" t="s">
        <v>49</v>
      </c>
      <c r="F36" s="168">
        <f>ROUND((SUM(BF131:BF471)),  2)</f>
        <v>0</v>
      </c>
      <c r="G36" s="40"/>
      <c r="H36" s="40"/>
      <c r="I36" s="169">
        <v>0.14999999999999999</v>
      </c>
      <c r="J36" s="168">
        <f>ROUND(((SUM(BF131:BF471))*I36),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50</v>
      </c>
      <c r="F37" s="168">
        <f>ROUND((SUM(BG131:BG471)),  2)</f>
        <v>0</v>
      </c>
      <c r="G37" s="40"/>
      <c r="H37" s="40"/>
      <c r="I37" s="169">
        <v>0.20999999999999999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51</v>
      </c>
      <c r="F38" s="168">
        <f>ROUND((SUM(BH131:BH471)),  2)</f>
        <v>0</v>
      </c>
      <c r="G38" s="40"/>
      <c r="H38" s="40"/>
      <c r="I38" s="169">
        <v>0.14999999999999999</v>
      </c>
      <c r="J38" s="168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52</v>
      </c>
      <c r="F39" s="168">
        <f>ROUND((SUM(BI131:BI471)),  2)</f>
        <v>0</v>
      </c>
      <c r="G39" s="40"/>
      <c r="H39" s="40"/>
      <c r="I39" s="169">
        <v>0</v>
      </c>
      <c r="J39" s="168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0"/>
      <c r="D41" s="171" t="s">
        <v>53</v>
      </c>
      <c r="E41" s="172"/>
      <c r="F41" s="172"/>
      <c r="G41" s="173" t="s">
        <v>54</v>
      </c>
      <c r="H41" s="174" t="s">
        <v>55</v>
      </c>
      <c r="I41" s="172"/>
      <c r="J41" s="175">
        <f>SUM(J32:J39)</f>
        <v>0</v>
      </c>
      <c r="K41" s="176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7" t="s">
        <v>56</v>
      </c>
      <c r="E50" s="178"/>
      <c r="F50" s="178"/>
      <c r="G50" s="177" t="s">
        <v>57</v>
      </c>
      <c r="H50" s="178"/>
      <c r="I50" s="178"/>
      <c r="J50" s="178"/>
      <c r="K50" s="178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9" t="s">
        <v>58</v>
      </c>
      <c r="E61" s="180"/>
      <c r="F61" s="181" t="s">
        <v>59</v>
      </c>
      <c r="G61" s="179" t="s">
        <v>58</v>
      </c>
      <c r="H61" s="180"/>
      <c r="I61" s="180"/>
      <c r="J61" s="182" t="s">
        <v>59</v>
      </c>
      <c r="K61" s="180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7" t="s">
        <v>60</v>
      </c>
      <c r="E65" s="183"/>
      <c r="F65" s="183"/>
      <c r="G65" s="177" t="s">
        <v>61</v>
      </c>
      <c r="H65" s="183"/>
      <c r="I65" s="183"/>
      <c r="J65" s="183"/>
      <c r="K65" s="183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9" t="s">
        <v>58</v>
      </c>
      <c r="E76" s="180"/>
      <c r="F76" s="181" t="s">
        <v>59</v>
      </c>
      <c r="G76" s="179" t="s">
        <v>58</v>
      </c>
      <c r="H76" s="180"/>
      <c r="I76" s="180"/>
      <c r="J76" s="182" t="s">
        <v>59</v>
      </c>
      <c r="K76" s="180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130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8" t="str">
        <f>E7</f>
        <v>Biometan, využití kalového plynu na ÚČOV Praha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8" t="s">
        <v>381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382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78" t="str">
        <f>E11</f>
        <v>SO 02.D.1.3 - D.1.3 Podchod pod plavebním kanálem - báňský projekt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>Praha</v>
      </c>
      <c r="G91" s="42"/>
      <c r="H91" s="42"/>
      <c r="I91" s="33" t="s">
        <v>24</v>
      </c>
      <c r="J91" s="81" t="str">
        <f>IF(J14="","",J14)</f>
        <v>11. 3. 2021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30</v>
      </c>
      <c r="D93" s="42"/>
      <c r="E93" s="42"/>
      <c r="F93" s="28" t="str">
        <f>E17</f>
        <v>Pražská vodohospodářská společnost a.s.</v>
      </c>
      <c r="G93" s="42"/>
      <c r="H93" s="42"/>
      <c r="I93" s="33" t="s">
        <v>36</v>
      </c>
      <c r="J93" s="38" t="str">
        <f>E23</f>
        <v>AQUA PROCON s.r.o.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39</v>
      </c>
      <c r="J94" s="38" t="str">
        <f>E26</f>
        <v>Ing. Zdeňka Průšková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9" t="s">
        <v>131</v>
      </c>
      <c r="D96" s="190"/>
      <c r="E96" s="190"/>
      <c r="F96" s="190"/>
      <c r="G96" s="190"/>
      <c r="H96" s="190"/>
      <c r="I96" s="190"/>
      <c r="J96" s="191" t="s">
        <v>132</v>
      </c>
      <c r="K96" s="190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2" t="s">
        <v>133</v>
      </c>
      <c r="D98" s="42"/>
      <c r="E98" s="42"/>
      <c r="F98" s="42"/>
      <c r="G98" s="42"/>
      <c r="H98" s="42"/>
      <c r="I98" s="42"/>
      <c r="J98" s="112">
        <f>J131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134</v>
      </c>
    </row>
    <row r="99" s="9" customFormat="1" ht="24.96" customHeight="1">
      <c r="A99" s="9"/>
      <c r="B99" s="193"/>
      <c r="C99" s="194"/>
      <c r="D99" s="195" t="s">
        <v>135</v>
      </c>
      <c r="E99" s="196"/>
      <c r="F99" s="196"/>
      <c r="G99" s="196"/>
      <c r="H99" s="196"/>
      <c r="I99" s="196"/>
      <c r="J99" s="197">
        <f>J132</f>
        <v>0</v>
      </c>
      <c r="K99" s="194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9"/>
      <c r="C100" s="135"/>
      <c r="D100" s="200" t="s">
        <v>136</v>
      </c>
      <c r="E100" s="201"/>
      <c r="F100" s="201"/>
      <c r="G100" s="201"/>
      <c r="H100" s="201"/>
      <c r="I100" s="201"/>
      <c r="J100" s="202">
        <f>J133</f>
        <v>0</v>
      </c>
      <c r="K100" s="135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5"/>
      <c r="D101" s="200" t="s">
        <v>137</v>
      </c>
      <c r="E101" s="201"/>
      <c r="F101" s="201"/>
      <c r="G101" s="201"/>
      <c r="H101" s="201"/>
      <c r="I101" s="201"/>
      <c r="J101" s="202">
        <f>J340</f>
        <v>0</v>
      </c>
      <c r="K101" s="135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135"/>
      <c r="D102" s="200" t="s">
        <v>138</v>
      </c>
      <c r="E102" s="201"/>
      <c r="F102" s="201"/>
      <c r="G102" s="201"/>
      <c r="H102" s="201"/>
      <c r="I102" s="201"/>
      <c r="J102" s="202">
        <f>J394</f>
        <v>0</v>
      </c>
      <c r="K102" s="135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135"/>
      <c r="D103" s="200" t="s">
        <v>1196</v>
      </c>
      <c r="E103" s="201"/>
      <c r="F103" s="201"/>
      <c r="G103" s="201"/>
      <c r="H103" s="201"/>
      <c r="I103" s="201"/>
      <c r="J103" s="202">
        <f>J419</f>
        <v>0</v>
      </c>
      <c r="K103" s="135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135"/>
      <c r="D104" s="200" t="s">
        <v>139</v>
      </c>
      <c r="E104" s="201"/>
      <c r="F104" s="201"/>
      <c r="G104" s="201"/>
      <c r="H104" s="201"/>
      <c r="I104" s="201"/>
      <c r="J104" s="202">
        <f>J426</f>
        <v>0</v>
      </c>
      <c r="K104" s="135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135"/>
      <c r="D105" s="200" t="s">
        <v>140</v>
      </c>
      <c r="E105" s="201"/>
      <c r="F105" s="201"/>
      <c r="G105" s="201"/>
      <c r="H105" s="201"/>
      <c r="I105" s="201"/>
      <c r="J105" s="202">
        <f>J439</f>
        <v>0</v>
      </c>
      <c r="K105" s="135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135"/>
      <c r="D106" s="200" t="s">
        <v>141</v>
      </c>
      <c r="E106" s="201"/>
      <c r="F106" s="201"/>
      <c r="G106" s="201"/>
      <c r="H106" s="201"/>
      <c r="I106" s="201"/>
      <c r="J106" s="202">
        <f>J443</f>
        <v>0</v>
      </c>
      <c r="K106" s="135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142</v>
      </c>
      <c r="E107" s="196"/>
      <c r="F107" s="196"/>
      <c r="G107" s="196"/>
      <c r="H107" s="196"/>
      <c r="I107" s="196"/>
      <c r="J107" s="197">
        <f>J445</f>
        <v>0</v>
      </c>
      <c r="K107" s="194"/>
      <c r="L107" s="19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9"/>
      <c r="C108" s="135"/>
      <c r="D108" s="200" t="s">
        <v>143</v>
      </c>
      <c r="E108" s="201"/>
      <c r="F108" s="201"/>
      <c r="G108" s="201"/>
      <c r="H108" s="201"/>
      <c r="I108" s="201"/>
      <c r="J108" s="202">
        <f>J446</f>
        <v>0</v>
      </c>
      <c r="K108" s="135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3"/>
      <c r="C109" s="194"/>
      <c r="D109" s="195" t="s">
        <v>144</v>
      </c>
      <c r="E109" s="196"/>
      <c r="F109" s="196"/>
      <c r="G109" s="196"/>
      <c r="H109" s="196"/>
      <c r="I109" s="196"/>
      <c r="J109" s="197">
        <f>J457</f>
        <v>0</v>
      </c>
      <c r="K109" s="194"/>
      <c r="L109" s="19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5" s="2" customFormat="1" ht="6.96" customHeight="1">
      <c r="A115" s="40"/>
      <c r="B115" s="70"/>
      <c r="C115" s="71"/>
      <c r="D115" s="71"/>
      <c r="E115" s="71"/>
      <c r="F115" s="71"/>
      <c r="G115" s="71"/>
      <c r="H115" s="71"/>
      <c r="I115" s="71"/>
      <c r="J115" s="71"/>
      <c r="K115" s="71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4.96" customHeight="1">
      <c r="A116" s="40"/>
      <c r="B116" s="41"/>
      <c r="C116" s="24" t="s">
        <v>145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3" t="s">
        <v>16</v>
      </c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6.5" customHeight="1">
      <c r="A119" s="40"/>
      <c r="B119" s="41"/>
      <c r="C119" s="42"/>
      <c r="D119" s="42"/>
      <c r="E119" s="188" t="str">
        <f>E7</f>
        <v>Biometan, využití kalového plynu na ÚČOV Praha</v>
      </c>
      <c r="F119" s="33"/>
      <c r="G119" s="33"/>
      <c r="H119" s="33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" customFormat="1" ht="12" customHeight="1">
      <c r="B120" s="22"/>
      <c r="C120" s="33" t="s">
        <v>128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40"/>
      <c r="B121" s="41"/>
      <c r="C121" s="42"/>
      <c r="D121" s="42"/>
      <c r="E121" s="188" t="s">
        <v>381</v>
      </c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3" t="s">
        <v>382</v>
      </c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30" customHeight="1">
      <c r="A123" s="40"/>
      <c r="B123" s="41"/>
      <c r="C123" s="42"/>
      <c r="D123" s="42"/>
      <c r="E123" s="78" t="str">
        <f>E11</f>
        <v>SO 02.D.1.3 - D.1.3 Podchod pod plavebním kanálem - báňský projekt</v>
      </c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3" t="s">
        <v>22</v>
      </c>
      <c r="D125" s="42"/>
      <c r="E125" s="42"/>
      <c r="F125" s="28" t="str">
        <f>F14</f>
        <v>Praha</v>
      </c>
      <c r="G125" s="42"/>
      <c r="H125" s="42"/>
      <c r="I125" s="33" t="s">
        <v>24</v>
      </c>
      <c r="J125" s="81" t="str">
        <f>IF(J14="","",J14)</f>
        <v>11. 3. 2021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25.65" customHeight="1">
      <c r="A127" s="40"/>
      <c r="B127" s="41"/>
      <c r="C127" s="33" t="s">
        <v>30</v>
      </c>
      <c r="D127" s="42"/>
      <c r="E127" s="42"/>
      <c r="F127" s="28" t="str">
        <f>E17</f>
        <v>Pražská vodohospodářská společnost a.s.</v>
      </c>
      <c r="G127" s="42"/>
      <c r="H127" s="42"/>
      <c r="I127" s="33" t="s">
        <v>36</v>
      </c>
      <c r="J127" s="38" t="str">
        <f>E23</f>
        <v>AQUA PROCON s.r.o.</v>
      </c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3" t="s">
        <v>34</v>
      </c>
      <c r="D128" s="42"/>
      <c r="E128" s="42"/>
      <c r="F128" s="28" t="str">
        <f>IF(E20="","",E20)</f>
        <v>Vyplň údaj</v>
      </c>
      <c r="G128" s="42"/>
      <c r="H128" s="42"/>
      <c r="I128" s="33" t="s">
        <v>39</v>
      </c>
      <c r="J128" s="38" t="str">
        <f>E26</f>
        <v>Ing. Zdeňka Průšková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0.32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1" customFormat="1" ht="29.28" customHeight="1">
      <c r="A130" s="204"/>
      <c r="B130" s="205"/>
      <c r="C130" s="206" t="s">
        <v>146</v>
      </c>
      <c r="D130" s="207" t="s">
        <v>68</v>
      </c>
      <c r="E130" s="207" t="s">
        <v>64</v>
      </c>
      <c r="F130" s="207" t="s">
        <v>65</v>
      </c>
      <c r="G130" s="207" t="s">
        <v>147</v>
      </c>
      <c r="H130" s="207" t="s">
        <v>148</v>
      </c>
      <c r="I130" s="207" t="s">
        <v>149</v>
      </c>
      <c r="J130" s="207" t="s">
        <v>132</v>
      </c>
      <c r="K130" s="208" t="s">
        <v>150</v>
      </c>
      <c r="L130" s="209"/>
      <c r="M130" s="102" t="s">
        <v>1</v>
      </c>
      <c r="N130" s="103" t="s">
        <v>47</v>
      </c>
      <c r="O130" s="103" t="s">
        <v>151</v>
      </c>
      <c r="P130" s="103" t="s">
        <v>152</v>
      </c>
      <c r="Q130" s="103" t="s">
        <v>153</v>
      </c>
      <c r="R130" s="103" t="s">
        <v>154</v>
      </c>
      <c r="S130" s="103" t="s">
        <v>155</v>
      </c>
      <c r="T130" s="104" t="s">
        <v>156</v>
      </c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</row>
    <row r="131" s="2" customFormat="1" ht="22.8" customHeight="1">
      <c r="A131" s="40"/>
      <c r="B131" s="41"/>
      <c r="C131" s="109" t="s">
        <v>157</v>
      </c>
      <c r="D131" s="42"/>
      <c r="E131" s="42"/>
      <c r="F131" s="42"/>
      <c r="G131" s="42"/>
      <c r="H131" s="42"/>
      <c r="I131" s="42"/>
      <c r="J131" s="210">
        <f>BK131</f>
        <v>0</v>
      </c>
      <c r="K131" s="42"/>
      <c r="L131" s="46"/>
      <c r="M131" s="105"/>
      <c r="N131" s="211"/>
      <c r="O131" s="106"/>
      <c r="P131" s="212">
        <f>P132+P445+P457</f>
        <v>0</v>
      </c>
      <c r="Q131" s="106"/>
      <c r="R131" s="212">
        <f>R132+R445+R457</f>
        <v>49.84288851194249</v>
      </c>
      <c r="S131" s="106"/>
      <c r="T131" s="213">
        <f>T132+T445+T457</f>
        <v>35.605584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82</v>
      </c>
      <c r="AU131" s="18" t="s">
        <v>134</v>
      </c>
      <c r="BK131" s="214">
        <f>BK132+BK445+BK457</f>
        <v>0</v>
      </c>
    </row>
    <row r="132" s="12" customFormat="1" ht="25.92" customHeight="1">
      <c r="A132" s="12"/>
      <c r="B132" s="215"/>
      <c r="C132" s="216"/>
      <c r="D132" s="217" t="s">
        <v>82</v>
      </c>
      <c r="E132" s="218" t="s">
        <v>158</v>
      </c>
      <c r="F132" s="218" t="s">
        <v>159</v>
      </c>
      <c r="G132" s="216"/>
      <c r="H132" s="216"/>
      <c r="I132" s="219"/>
      <c r="J132" s="220">
        <f>BK132</f>
        <v>0</v>
      </c>
      <c r="K132" s="216"/>
      <c r="L132" s="221"/>
      <c r="M132" s="222"/>
      <c r="N132" s="223"/>
      <c r="O132" s="223"/>
      <c r="P132" s="224">
        <f>P133+P340+P394+P419+P426+P439+P443</f>
        <v>0</v>
      </c>
      <c r="Q132" s="223"/>
      <c r="R132" s="224">
        <f>R133+R340+R394+R419+R426+R439+R443</f>
        <v>49.834715711942494</v>
      </c>
      <c r="S132" s="223"/>
      <c r="T132" s="225">
        <f>T133+T340+T394+T419+T426+T439+T443</f>
        <v>35.605584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6" t="s">
        <v>91</v>
      </c>
      <c r="AT132" s="227" t="s">
        <v>82</v>
      </c>
      <c r="AU132" s="227" t="s">
        <v>83</v>
      </c>
      <c r="AY132" s="226" t="s">
        <v>160</v>
      </c>
      <c r="BK132" s="228">
        <f>BK133+BK340+BK394+BK419+BK426+BK439+BK443</f>
        <v>0</v>
      </c>
    </row>
    <row r="133" s="12" customFormat="1" ht="22.8" customHeight="1">
      <c r="A133" s="12"/>
      <c r="B133" s="215"/>
      <c r="C133" s="216"/>
      <c r="D133" s="217" t="s">
        <v>82</v>
      </c>
      <c r="E133" s="229" t="s">
        <v>91</v>
      </c>
      <c r="F133" s="229" t="s">
        <v>161</v>
      </c>
      <c r="G133" s="216"/>
      <c r="H133" s="216"/>
      <c r="I133" s="219"/>
      <c r="J133" s="230">
        <f>BK133</f>
        <v>0</v>
      </c>
      <c r="K133" s="216"/>
      <c r="L133" s="221"/>
      <c r="M133" s="222"/>
      <c r="N133" s="223"/>
      <c r="O133" s="223"/>
      <c r="P133" s="224">
        <f>SUM(P134:P339)</f>
        <v>0</v>
      </c>
      <c r="Q133" s="223"/>
      <c r="R133" s="224">
        <f>SUM(R134:R339)</f>
        <v>7.9950661499999995</v>
      </c>
      <c r="S133" s="223"/>
      <c r="T133" s="225">
        <f>SUM(T134:T339)</f>
        <v>35.605584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6" t="s">
        <v>91</v>
      </c>
      <c r="AT133" s="227" t="s">
        <v>82</v>
      </c>
      <c r="AU133" s="227" t="s">
        <v>91</v>
      </c>
      <c r="AY133" s="226" t="s">
        <v>160</v>
      </c>
      <c r="BK133" s="228">
        <f>SUM(BK134:BK339)</f>
        <v>0</v>
      </c>
    </row>
    <row r="134" s="2" customFormat="1">
      <c r="A134" s="40"/>
      <c r="B134" s="41"/>
      <c r="C134" s="231" t="s">
        <v>91</v>
      </c>
      <c r="D134" s="231" t="s">
        <v>162</v>
      </c>
      <c r="E134" s="232" t="s">
        <v>1197</v>
      </c>
      <c r="F134" s="233" t="s">
        <v>1198</v>
      </c>
      <c r="G134" s="234" t="s">
        <v>182</v>
      </c>
      <c r="H134" s="235">
        <v>33.048000000000002</v>
      </c>
      <c r="I134" s="236"/>
      <c r="J134" s="237">
        <f>ROUND(I134*H134,2)</f>
        <v>0</v>
      </c>
      <c r="K134" s="233" t="s">
        <v>166</v>
      </c>
      <c r="L134" s="46"/>
      <c r="M134" s="238" t="s">
        <v>1</v>
      </c>
      <c r="N134" s="239" t="s">
        <v>48</v>
      </c>
      <c r="O134" s="93"/>
      <c r="P134" s="240">
        <f>O134*H134</f>
        <v>0</v>
      </c>
      <c r="Q134" s="240">
        <v>0</v>
      </c>
      <c r="R134" s="240">
        <f>Q134*H134</f>
        <v>0</v>
      </c>
      <c r="S134" s="240">
        <v>0.57999999999999996</v>
      </c>
      <c r="T134" s="241">
        <f>S134*H134</f>
        <v>19.167839999999998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2" t="s">
        <v>167</v>
      </c>
      <c r="AT134" s="242" t="s">
        <v>162</v>
      </c>
      <c r="AU134" s="242" t="s">
        <v>93</v>
      </c>
      <c r="AY134" s="18" t="s">
        <v>160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8" t="s">
        <v>91</v>
      </c>
      <c r="BK134" s="243">
        <f>ROUND(I134*H134,2)</f>
        <v>0</v>
      </c>
      <c r="BL134" s="18" t="s">
        <v>167</v>
      </c>
      <c r="BM134" s="242" t="s">
        <v>1199</v>
      </c>
    </row>
    <row r="135" s="13" customFormat="1">
      <c r="A135" s="13"/>
      <c r="B135" s="244"/>
      <c r="C135" s="245"/>
      <c r="D135" s="246" t="s">
        <v>169</v>
      </c>
      <c r="E135" s="247" t="s">
        <v>1</v>
      </c>
      <c r="F135" s="248" t="s">
        <v>1200</v>
      </c>
      <c r="G135" s="245"/>
      <c r="H135" s="247" t="s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169</v>
      </c>
      <c r="AU135" s="254" t="s">
        <v>93</v>
      </c>
      <c r="AV135" s="13" t="s">
        <v>91</v>
      </c>
      <c r="AW135" s="13" t="s">
        <v>38</v>
      </c>
      <c r="AX135" s="13" t="s">
        <v>83</v>
      </c>
      <c r="AY135" s="254" t="s">
        <v>160</v>
      </c>
    </row>
    <row r="136" s="14" customFormat="1">
      <c r="A136" s="14"/>
      <c r="B136" s="255"/>
      <c r="C136" s="256"/>
      <c r="D136" s="246" t="s">
        <v>169</v>
      </c>
      <c r="E136" s="257" t="s">
        <v>1</v>
      </c>
      <c r="F136" s="258" t="s">
        <v>1201</v>
      </c>
      <c r="G136" s="256"/>
      <c r="H136" s="259">
        <v>33.048000000000002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169</v>
      </c>
      <c r="AU136" s="265" t="s">
        <v>93</v>
      </c>
      <c r="AV136" s="14" t="s">
        <v>93</v>
      </c>
      <c r="AW136" s="14" t="s">
        <v>38</v>
      </c>
      <c r="AX136" s="14" t="s">
        <v>83</v>
      </c>
      <c r="AY136" s="265" t="s">
        <v>160</v>
      </c>
    </row>
    <row r="137" s="15" customFormat="1">
      <c r="A137" s="15"/>
      <c r="B137" s="266"/>
      <c r="C137" s="267"/>
      <c r="D137" s="246" t="s">
        <v>169</v>
      </c>
      <c r="E137" s="268" t="s">
        <v>1</v>
      </c>
      <c r="F137" s="269" t="s">
        <v>171</v>
      </c>
      <c r="G137" s="267"/>
      <c r="H137" s="270">
        <v>33.048000000000002</v>
      </c>
      <c r="I137" s="271"/>
      <c r="J137" s="267"/>
      <c r="K137" s="267"/>
      <c r="L137" s="272"/>
      <c r="M137" s="273"/>
      <c r="N137" s="274"/>
      <c r="O137" s="274"/>
      <c r="P137" s="274"/>
      <c r="Q137" s="274"/>
      <c r="R137" s="274"/>
      <c r="S137" s="274"/>
      <c r="T137" s="27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6" t="s">
        <v>169</v>
      </c>
      <c r="AU137" s="276" t="s">
        <v>93</v>
      </c>
      <c r="AV137" s="15" t="s">
        <v>167</v>
      </c>
      <c r="AW137" s="15" t="s">
        <v>38</v>
      </c>
      <c r="AX137" s="15" t="s">
        <v>91</v>
      </c>
      <c r="AY137" s="276" t="s">
        <v>160</v>
      </c>
    </row>
    <row r="138" s="2" customFormat="1">
      <c r="A138" s="40"/>
      <c r="B138" s="41"/>
      <c r="C138" s="231" t="s">
        <v>93</v>
      </c>
      <c r="D138" s="231" t="s">
        <v>162</v>
      </c>
      <c r="E138" s="232" t="s">
        <v>1202</v>
      </c>
      <c r="F138" s="233" t="s">
        <v>1203</v>
      </c>
      <c r="G138" s="234" t="s">
        <v>182</v>
      </c>
      <c r="H138" s="235">
        <v>62.607999999999997</v>
      </c>
      <c r="I138" s="236"/>
      <c r="J138" s="237">
        <f>ROUND(I138*H138,2)</f>
        <v>0</v>
      </c>
      <c r="K138" s="233" t="s">
        <v>166</v>
      </c>
      <c r="L138" s="46"/>
      <c r="M138" s="238" t="s">
        <v>1</v>
      </c>
      <c r="N138" s="239" t="s">
        <v>48</v>
      </c>
      <c r="O138" s="93"/>
      <c r="P138" s="240">
        <f>O138*H138</f>
        <v>0</v>
      </c>
      <c r="Q138" s="240">
        <v>0</v>
      </c>
      <c r="R138" s="240">
        <f>Q138*H138</f>
        <v>0</v>
      </c>
      <c r="S138" s="240">
        <v>0.098000000000000004</v>
      </c>
      <c r="T138" s="241">
        <f>S138*H138</f>
        <v>6.1355839999999997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2" t="s">
        <v>167</v>
      </c>
      <c r="AT138" s="242" t="s">
        <v>162</v>
      </c>
      <c r="AU138" s="242" t="s">
        <v>93</v>
      </c>
      <c r="AY138" s="18" t="s">
        <v>160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8" t="s">
        <v>91</v>
      </c>
      <c r="BK138" s="243">
        <f>ROUND(I138*H138,2)</f>
        <v>0</v>
      </c>
      <c r="BL138" s="18" t="s">
        <v>167</v>
      </c>
      <c r="BM138" s="242" t="s">
        <v>1204</v>
      </c>
    </row>
    <row r="139" s="13" customFormat="1">
      <c r="A139" s="13"/>
      <c r="B139" s="244"/>
      <c r="C139" s="245"/>
      <c r="D139" s="246" t="s">
        <v>169</v>
      </c>
      <c r="E139" s="247" t="s">
        <v>1</v>
      </c>
      <c r="F139" s="248" t="s">
        <v>1200</v>
      </c>
      <c r="G139" s="245"/>
      <c r="H139" s="247" t="s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169</v>
      </c>
      <c r="AU139" s="254" t="s">
        <v>93</v>
      </c>
      <c r="AV139" s="13" t="s">
        <v>91</v>
      </c>
      <c r="AW139" s="13" t="s">
        <v>38</v>
      </c>
      <c r="AX139" s="13" t="s">
        <v>83</v>
      </c>
      <c r="AY139" s="254" t="s">
        <v>160</v>
      </c>
    </row>
    <row r="140" s="14" customFormat="1">
      <c r="A140" s="14"/>
      <c r="B140" s="255"/>
      <c r="C140" s="256"/>
      <c r="D140" s="246" t="s">
        <v>169</v>
      </c>
      <c r="E140" s="257" t="s">
        <v>1</v>
      </c>
      <c r="F140" s="258" t="s">
        <v>1205</v>
      </c>
      <c r="G140" s="256"/>
      <c r="H140" s="259">
        <v>62.607999999999997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169</v>
      </c>
      <c r="AU140" s="265" t="s">
        <v>93</v>
      </c>
      <c r="AV140" s="14" t="s">
        <v>93</v>
      </c>
      <c r="AW140" s="14" t="s">
        <v>38</v>
      </c>
      <c r="AX140" s="14" t="s">
        <v>83</v>
      </c>
      <c r="AY140" s="265" t="s">
        <v>160</v>
      </c>
    </row>
    <row r="141" s="15" customFormat="1">
      <c r="A141" s="15"/>
      <c r="B141" s="266"/>
      <c r="C141" s="267"/>
      <c r="D141" s="246" t="s">
        <v>169</v>
      </c>
      <c r="E141" s="268" t="s">
        <v>1</v>
      </c>
      <c r="F141" s="269" t="s">
        <v>171</v>
      </c>
      <c r="G141" s="267"/>
      <c r="H141" s="270">
        <v>62.607999999999997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169</v>
      </c>
      <c r="AU141" s="276" t="s">
        <v>93</v>
      </c>
      <c r="AV141" s="15" t="s">
        <v>167</v>
      </c>
      <c r="AW141" s="15" t="s">
        <v>38</v>
      </c>
      <c r="AX141" s="15" t="s">
        <v>91</v>
      </c>
      <c r="AY141" s="276" t="s">
        <v>160</v>
      </c>
    </row>
    <row r="142" s="2" customFormat="1">
      <c r="A142" s="40"/>
      <c r="B142" s="41"/>
      <c r="C142" s="231" t="s">
        <v>101</v>
      </c>
      <c r="D142" s="231" t="s">
        <v>162</v>
      </c>
      <c r="E142" s="232" t="s">
        <v>1206</v>
      </c>
      <c r="F142" s="233" t="s">
        <v>1207</v>
      </c>
      <c r="G142" s="234" t="s">
        <v>182</v>
      </c>
      <c r="H142" s="235">
        <v>46.828000000000003</v>
      </c>
      <c r="I142" s="236"/>
      <c r="J142" s="237">
        <f>ROUND(I142*H142,2)</f>
        <v>0</v>
      </c>
      <c r="K142" s="233" t="s">
        <v>166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0.22</v>
      </c>
      <c r="T142" s="241">
        <f>S142*H142</f>
        <v>10.302160000000001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167</v>
      </c>
      <c r="AT142" s="242" t="s">
        <v>162</v>
      </c>
      <c r="AU142" s="242" t="s">
        <v>93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167</v>
      </c>
      <c r="BM142" s="242" t="s">
        <v>1208</v>
      </c>
    </row>
    <row r="143" s="13" customFormat="1">
      <c r="A143" s="13"/>
      <c r="B143" s="244"/>
      <c r="C143" s="245"/>
      <c r="D143" s="246" t="s">
        <v>169</v>
      </c>
      <c r="E143" s="247" t="s">
        <v>1</v>
      </c>
      <c r="F143" s="248" t="s">
        <v>1200</v>
      </c>
      <c r="G143" s="245"/>
      <c r="H143" s="247" t="s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169</v>
      </c>
      <c r="AU143" s="254" t="s">
        <v>93</v>
      </c>
      <c r="AV143" s="13" t="s">
        <v>91</v>
      </c>
      <c r="AW143" s="13" t="s">
        <v>38</v>
      </c>
      <c r="AX143" s="13" t="s">
        <v>83</v>
      </c>
      <c r="AY143" s="254" t="s">
        <v>160</v>
      </c>
    </row>
    <row r="144" s="14" customFormat="1">
      <c r="A144" s="14"/>
      <c r="B144" s="255"/>
      <c r="C144" s="256"/>
      <c r="D144" s="246" t="s">
        <v>169</v>
      </c>
      <c r="E144" s="257" t="s">
        <v>1</v>
      </c>
      <c r="F144" s="258" t="s">
        <v>1209</v>
      </c>
      <c r="G144" s="256"/>
      <c r="H144" s="259">
        <v>46.828000000000003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169</v>
      </c>
      <c r="AU144" s="265" t="s">
        <v>93</v>
      </c>
      <c r="AV144" s="14" t="s">
        <v>93</v>
      </c>
      <c r="AW144" s="14" t="s">
        <v>38</v>
      </c>
      <c r="AX144" s="14" t="s">
        <v>83</v>
      </c>
      <c r="AY144" s="265" t="s">
        <v>160</v>
      </c>
    </row>
    <row r="145" s="15" customFormat="1">
      <c r="A145" s="15"/>
      <c r="B145" s="266"/>
      <c r="C145" s="267"/>
      <c r="D145" s="246" t="s">
        <v>169</v>
      </c>
      <c r="E145" s="268" t="s">
        <v>1</v>
      </c>
      <c r="F145" s="269" t="s">
        <v>171</v>
      </c>
      <c r="G145" s="267"/>
      <c r="H145" s="270">
        <v>46.828000000000003</v>
      </c>
      <c r="I145" s="271"/>
      <c r="J145" s="267"/>
      <c r="K145" s="267"/>
      <c r="L145" s="272"/>
      <c r="M145" s="273"/>
      <c r="N145" s="274"/>
      <c r="O145" s="274"/>
      <c r="P145" s="274"/>
      <c r="Q145" s="274"/>
      <c r="R145" s="274"/>
      <c r="S145" s="274"/>
      <c r="T145" s="27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6" t="s">
        <v>169</v>
      </c>
      <c r="AU145" s="276" t="s">
        <v>93</v>
      </c>
      <c r="AV145" s="15" t="s">
        <v>167</v>
      </c>
      <c r="AW145" s="15" t="s">
        <v>38</v>
      </c>
      <c r="AX145" s="15" t="s">
        <v>91</v>
      </c>
      <c r="AY145" s="276" t="s">
        <v>160</v>
      </c>
    </row>
    <row r="146" s="2" customFormat="1">
      <c r="A146" s="40"/>
      <c r="B146" s="41"/>
      <c r="C146" s="231" t="s">
        <v>167</v>
      </c>
      <c r="D146" s="231" t="s">
        <v>162</v>
      </c>
      <c r="E146" s="232" t="s">
        <v>416</v>
      </c>
      <c r="F146" s="233" t="s">
        <v>417</v>
      </c>
      <c r="G146" s="234" t="s">
        <v>418</v>
      </c>
      <c r="H146" s="235">
        <v>1200</v>
      </c>
      <c r="I146" s="236"/>
      <c r="J146" s="237">
        <f>ROUND(I146*H146,2)</f>
        <v>0</v>
      </c>
      <c r="K146" s="233" t="s">
        <v>166</v>
      </c>
      <c r="L146" s="46"/>
      <c r="M146" s="238" t="s">
        <v>1</v>
      </c>
      <c r="N146" s="239" t="s">
        <v>48</v>
      </c>
      <c r="O146" s="93"/>
      <c r="P146" s="240">
        <f>O146*H146</f>
        <v>0</v>
      </c>
      <c r="Q146" s="240">
        <v>3.0000000000000001E-05</v>
      </c>
      <c r="R146" s="240">
        <f>Q146*H146</f>
        <v>0.036000000000000004</v>
      </c>
      <c r="S146" s="240">
        <v>0</v>
      </c>
      <c r="T146" s="24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2" t="s">
        <v>167</v>
      </c>
      <c r="AT146" s="242" t="s">
        <v>162</v>
      </c>
      <c r="AU146" s="242" t="s">
        <v>93</v>
      </c>
      <c r="AY146" s="18" t="s">
        <v>160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8" t="s">
        <v>91</v>
      </c>
      <c r="BK146" s="243">
        <f>ROUND(I146*H146,2)</f>
        <v>0</v>
      </c>
      <c r="BL146" s="18" t="s">
        <v>167</v>
      </c>
      <c r="BM146" s="242" t="s">
        <v>1210</v>
      </c>
    </row>
    <row r="147" s="13" customFormat="1">
      <c r="A147" s="13"/>
      <c r="B147" s="244"/>
      <c r="C147" s="245"/>
      <c r="D147" s="246" t="s">
        <v>169</v>
      </c>
      <c r="E147" s="247" t="s">
        <v>1</v>
      </c>
      <c r="F147" s="248" t="s">
        <v>1200</v>
      </c>
      <c r="G147" s="245"/>
      <c r="H147" s="247" t="s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169</v>
      </c>
      <c r="AU147" s="254" t="s">
        <v>93</v>
      </c>
      <c r="AV147" s="13" t="s">
        <v>91</v>
      </c>
      <c r="AW147" s="13" t="s">
        <v>38</v>
      </c>
      <c r="AX147" s="13" t="s">
        <v>83</v>
      </c>
      <c r="AY147" s="254" t="s">
        <v>160</v>
      </c>
    </row>
    <row r="148" s="14" customFormat="1">
      <c r="A148" s="14"/>
      <c r="B148" s="255"/>
      <c r="C148" s="256"/>
      <c r="D148" s="246" t="s">
        <v>169</v>
      </c>
      <c r="E148" s="257" t="s">
        <v>1</v>
      </c>
      <c r="F148" s="258" t="s">
        <v>420</v>
      </c>
      <c r="G148" s="256"/>
      <c r="H148" s="259">
        <v>1200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169</v>
      </c>
      <c r="AU148" s="265" t="s">
        <v>93</v>
      </c>
      <c r="AV148" s="14" t="s">
        <v>93</v>
      </c>
      <c r="AW148" s="14" t="s">
        <v>38</v>
      </c>
      <c r="AX148" s="14" t="s">
        <v>83</v>
      </c>
      <c r="AY148" s="265" t="s">
        <v>160</v>
      </c>
    </row>
    <row r="149" s="15" customFormat="1">
      <c r="A149" s="15"/>
      <c r="B149" s="266"/>
      <c r="C149" s="267"/>
      <c r="D149" s="246" t="s">
        <v>169</v>
      </c>
      <c r="E149" s="268" t="s">
        <v>1</v>
      </c>
      <c r="F149" s="269" t="s">
        <v>171</v>
      </c>
      <c r="G149" s="267"/>
      <c r="H149" s="270">
        <v>1200</v>
      </c>
      <c r="I149" s="271"/>
      <c r="J149" s="267"/>
      <c r="K149" s="267"/>
      <c r="L149" s="272"/>
      <c r="M149" s="273"/>
      <c r="N149" s="274"/>
      <c r="O149" s="274"/>
      <c r="P149" s="274"/>
      <c r="Q149" s="274"/>
      <c r="R149" s="274"/>
      <c r="S149" s="274"/>
      <c r="T149" s="27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6" t="s">
        <v>169</v>
      </c>
      <c r="AU149" s="276" t="s">
        <v>93</v>
      </c>
      <c r="AV149" s="15" t="s">
        <v>167</v>
      </c>
      <c r="AW149" s="15" t="s">
        <v>38</v>
      </c>
      <c r="AX149" s="15" t="s">
        <v>91</v>
      </c>
      <c r="AY149" s="276" t="s">
        <v>160</v>
      </c>
    </row>
    <row r="150" s="2" customFormat="1">
      <c r="A150" s="40"/>
      <c r="B150" s="41"/>
      <c r="C150" s="231" t="s">
        <v>186</v>
      </c>
      <c r="D150" s="231" t="s">
        <v>162</v>
      </c>
      <c r="E150" s="232" t="s">
        <v>421</v>
      </c>
      <c r="F150" s="233" t="s">
        <v>422</v>
      </c>
      <c r="G150" s="234" t="s">
        <v>423</v>
      </c>
      <c r="H150" s="235">
        <v>50</v>
      </c>
      <c r="I150" s="236"/>
      <c r="J150" s="237">
        <f>ROUND(I150*H150,2)</f>
        <v>0</v>
      </c>
      <c r="K150" s="233" t="s">
        <v>166</v>
      </c>
      <c r="L150" s="46"/>
      <c r="M150" s="238" t="s">
        <v>1</v>
      </c>
      <c r="N150" s="239" t="s">
        <v>48</v>
      </c>
      <c r="O150" s="93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2" t="s">
        <v>167</v>
      </c>
      <c r="AT150" s="242" t="s">
        <v>162</v>
      </c>
      <c r="AU150" s="242" t="s">
        <v>93</v>
      </c>
      <c r="AY150" s="18" t="s">
        <v>160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8" t="s">
        <v>91</v>
      </c>
      <c r="BK150" s="243">
        <f>ROUND(I150*H150,2)</f>
        <v>0</v>
      </c>
      <c r="BL150" s="18" t="s">
        <v>167</v>
      </c>
      <c r="BM150" s="242" t="s">
        <v>1211</v>
      </c>
    </row>
    <row r="151" s="13" customFormat="1">
      <c r="A151" s="13"/>
      <c r="B151" s="244"/>
      <c r="C151" s="245"/>
      <c r="D151" s="246" t="s">
        <v>169</v>
      </c>
      <c r="E151" s="247" t="s">
        <v>1</v>
      </c>
      <c r="F151" s="248" t="s">
        <v>1200</v>
      </c>
      <c r="G151" s="245"/>
      <c r="H151" s="247" t="s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169</v>
      </c>
      <c r="AU151" s="254" t="s">
        <v>93</v>
      </c>
      <c r="AV151" s="13" t="s">
        <v>91</v>
      </c>
      <c r="AW151" s="13" t="s">
        <v>38</v>
      </c>
      <c r="AX151" s="13" t="s">
        <v>83</v>
      </c>
      <c r="AY151" s="254" t="s">
        <v>160</v>
      </c>
    </row>
    <row r="152" s="14" customFormat="1">
      <c r="A152" s="14"/>
      <c r="B152" s="255"/>
      <c r="C152" s="256"/>
      <c r="D152" s="246" t="s">
        <v>169</v>
      </c>
      <c r="E152" s="257" t="s">
        <v>1</v>
      </c>
      <c r="F152" s="258" t="s">
        <v>425</v>
      </c>
      <c r="G152" s="256"/>
      <c r="H152" s="259">
        <v>50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169</v>
      </c>
      <c r="AU152" s="265" t="s">
        <v>93</v>
      </c>
      <c r="AV152" s="14" t="s">
        <v>93</v>
      </c>
      <c r="AW152" s="14" t="s">
        <v>38</v>
      </c>
      <c r="AX152" s="14" t="s">
        <v>83</v>
      </c>
      <c r="AY152" s="265" t="s">
        <v>160</v>
      </c>
    </row>
    <row r="153" s="15" customFormat="1">
      <c r="A153" s="15"/>
      <c r="B153" s="266"/>
      <c r="C153" s="267"/>
      <c r="D153" s="246" t="s">
        <v>169</v>
      </c>
      <c r="E153" s="268" t="s">
        <v>1</v>
      </c>
      <c r="F153" s="269" t="s">
        <v>171</v>
      </c>
      <c r="G153" s="267"/>
      <c r="H153" s="270">
        <v>50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6" t="s">
        <v>169</v>
      </c>
      <c r="AU153" s="276" t="s">
        <v>93</v>
      </c>
      <c r="AV153" s="15" t="s">
        <v>167</v>
      </c>
      <c r="AW153" s="15" t="s">
        <v>38</v>
      </c>
      <c r="AX153" s="15" t="s">
        <v>91</v>
      </c>
      <c r="AY153" s="276" t="s">
        <v>160</v>
      </c>
    </row>
    <row r="154" s="2" customFormat="1">
      <c r="A154" s="40"/>
      <c r="B154" s="41"/>
      <c r="C154" s="231" t="s">
        <v>217</v>
      </c>
      <c r="D154" s="231" t="s">
        <v>162</v>
      </c>
      <c r="E154" s="232" t="s">
        <v>1212</v>
      </c>
      <c r="F154" s="233" t="s">
        <v>1213</v>
      </c>
      <c r="G154" s="234" t="s">
        <v>177</v>
      </c>
      <c r="H154" s="235">
        <v>20.219999999999999</v>
      </c>
      <c r="I154" s="236"/>
      <c r="J154" s="237">
        <f>ROUND(I154*H154,2)</f>
        <v>0</v>
      </c>
      <c r="K154" s="233" t="s">
        <v>1</v>
      </c>
      <c r="L154" s="46"/>
      <c r="M154" s="238" t="s">
        <v>1</v>
      </c>
      <c r="N154" s="239" t="s">
        <v>48</v>
      </c>
      <c r="O154" s="93"/>
      <c r="P154" s="240">
        <f>O154*H154</f>
        <v>0</v>
      </c>
      <c r="Q154" s="240">
        <v>0</v>
      </c>
      <c r="R154" s="240">
        <f>Q154*H154</f>
        <v>0</v>
      </c>
      <c r="S154" s="240">
        <v>0</v>
      </c>
      <c r="T154" s="241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2" t="s">
        <v>167</v>
      </c>
      <c r="AT154" s="242" t="s">
        <v>162</v>
      </c>
      <c r="AU154" s="242" t="s">
        <v>93</v>
      </c>
      <c r="AY154" s="18" t="s">
        <v>160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8" t="s">
        <v>91</v>
      </c>
      <c r="BK154" s="243">
        <f>ROUND(I154*H154,2)</f>
        <v>0</v>
      </c>
      <c r="BL154" s="18" t="s">
        <v>167</v>
      </c>
      <c r="BM154" s="242" t="s">
        <v>1214</v>
      </c>
    </row>
    <row r="155" s="13" customFormat="1">
      <c r="A155" s="13"/>
      <c r="B155" s="244"/>
      <c r="C155" s="245"/>
      <c r="D155" s="246" t="s">
        <v>169</v>
      </c>
      <c r="E155" s="247" t="s">
        <v>1</v>
      </c>
      <c r="F155" s="248" t="s">
        <v>1200</v>
      </c>
      <c r="G155" s="245"/>
      <c r="H155" s="247" t="s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169</v>
      </c>
      <c r="AU155" s="254" t="s">
        <v>93</v>
      </c>
      <c r="AV155" s="13" t="s">
        <v>91</v>
      </c>
      <c r="AW155" s="13" t="s">
        <v>38</v>
      </c>
      <c r="AX155" s="13" t="s">
        <v>83</v>
      </c>
      <c r="AY155" s="254" t="s">
        <v>160</v>
      </c>
    </row>
    <row r="156" s="14" customFormat="1">
      <c r="A156" s="14"/>
      <c r="B156" s="255"/>
      <c r="C156" s="256"/>
      <c r="D156" s="246" t="s">
        <v>169</v>
      </c>
      <c r="E156" s="257" t="s">
        <v>1</v>
      </c>
      <c r="F156" s="258" t="s">
        <v>1215</v>
      </c>
      <c r="G156" s="256"/>
      <c r="H156" s="259">
        <v>12.77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169</v>
      </c>
      <c r="AU156" s="265" t="s">
        <v>93</v>
      </c>
      <c r="AV156" s="14" t="s">
        <v>93</v>
      </c>
      <c r="AW156" s="14" t="s">
        <v>38</v>
      </c>
      <c r="AX156" s="14" t="s">
        <v>83</v>
      </c>
      <c r="AY156" s="265" t="s">
        <v>160</v>
      </c>
    </row>
    <row r="157" s="14" customFormat="1">
      <c r="A157" s="14"/>
      <c r="B157" s="255"/>
      <c r="C157" s="256"/>
      <c r="D157" s="246" t="s">
        <v>169</v>
      </c>
      <c r="E157" s="257" t="s">
        <v>1</v>
      </c>
      <c r="F157" s="258" t="s">
        <v>1216</v>
      </c>
      <c r="G157" s="256"/>
      <c r="H157" s="259">
        <v>7.4500000000000002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169</v>
      </c>
      <c r="AU157" s="265" t="s">
        <v>93</v>
      </c>
      <c r="AV157" s="14" t="s">
        <v>93</v>
      </c>
      <c r="AW157" s="14" t="s">
        <v>38</v>
      </c>
      <c r="AX157" s="14" t="s">
        <v>83</v>
      </c>
      <c r="AY157" s="265" t="s">
        <v>160</v>
      </c>
    </row>
    <row r="158" s="15" customFormat="1">
      <c r="A158" s="15"/>
      <c r="B158" s="266"/>
      <c r="C158" s="267"/>
      <c r="D158" s="246" t="s">
        <v>169</v>
      </c>
      <c r="E158" s="268" t="s">
        <v>1</v>
      </c>
      <c r="F158" s="269" t="s">
        <v>171</v>
      </c>
      <c r="G158" s="267"/>
      <c r="H158" s="270">
        <v>20.219999999999999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6" t="s">
        <v>169</v>
      </c>
      <c r="AU158" s="276" t="s">
        <v>93</v>
      </c>
      <c r="AV158" s="15" t="s">
        <v>167</v>
      </c>
      <c r="AW158" s="15" t="s">
        <v>38</v>
      </c>
      <c r="AX158" s="15" t="s">
        <v>91</v>
      </c>
      <c r="AY158" s="276" t="s">
        <v>160</v>
      </c>
    </row>
    <row r="159" s="2" customFormat="1">
      <c r="A159" s="40"/>
      <c r="B159" s="41"/>
      <c r="C159" s="288" t="s">
        <v>223</v>
      </c>
      <c r="D159" s="288" t="s">
        <v>357</v>
      </c>
      <c r="E159" s="289" t="s">
        <v>1217</v>
      </c>
      <c r="F159" s="290" t="s">
        <v>1218</v>
      </c>
      <c r="G159" s="291" t="s">
        <v>177</v>
      </c>
      <c r="H159" s="292">
        <v>7.4500000000000002</v>
      </c>
      <c r="I159" s="293"/>
      <c r="J159" s="294">
        <f>ROUND(I159*H159,2)</f>
        <v>0</v>
      </c>
      <c r="K159" s="290" t="s">
        <v>166</v>
      </c>
      <c r="L159" s="295"/>
      <c r="M159" s="296" t="s">
        <v>1</v>
      </c>
      <c r="N159" s="297" t="s">
        <v>48</v>
      </c>
      <c r="O159" s="93"/>
      <c r="P159" s="240">
        <f>O159*H159</f>
        <v>0</v>
      </c>
      <c r="Q159" s="240">
        <v>0.060299999999999999</v>
      </c>
      <c r="R159" s="240">
        <f>Q159*H159</f>
        <v>0.449235</v>
      </c>
      <c r="S159" s="240">
        <v>0</v>
      </c>
      <c r="T159" s="241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2" t="s">
        <v>229</v>
      </c>
      <c r="AT159" s="242" t="s">
        <v>357</v>
      </c>
      <c r="AU159" s="242" t="s">
        <v>93</v>
      </c>
      <c r="AY159" s="18" t="s">
        <v>160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8" t="s">
        <v>91</v>
      </c>
      <c r="BK159" s="243">
        <f>ROUND(I159*H159,2)</f>
        <v>0</v>
      </c>
      <c r="BL159" s="18" t="s">
        <v>167</v>
      </c>
      <c r="BM159" s="242" t="s">
        <v>1219</v>
      </c>
    </row>
    <row r="160" s="13" customFormat="1">
      <c r="A160" s="13"/>
      <c r="B160" s="244"/>
      <c r="C160" s="245"/>
      <c r="D160" s="246" t="s">
        <v>169</v>
      </c>
      <c r="E160" s="247" t="s">
        <v>1</v>
      </c>
      <c r="F160" s="248" t="s">
        <v>1200</v>
      </c>
      <c r="G160" s="245"/>
      <c r="H160" s="247" t="s">
        <v>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169</v>
      </c>
      <c r="AU160" s="254" t="s">
        <v>93</v>
      </c>
      <c r="AV160" s="13" t="s">
        <v>91</v>
      </c>
      <c r="AW160" s="13" t="s">
        <v>38</v>
      </c>
      <c r="AX160" s="13" t="s">
        <v>83</v>
      </c>
      <c r="AY160" s="254" t="s">
        <v>160</v>
      </c>
    </row>
    <row r="161" s="14" customFormat="1">
      <c r="A161" s="14"/>
      <c r="B161" s="255"/>
      <c r="C161" s="256"/>
      <c r="D161" s="246" t="s">
        <v>169</v>
      </c>
      <c r="E161" s="257" t="s">
        <v>1</v>
      </c>
      <c r="F161" s="258" t="s">
        <v>1216</v>
      </c>
      <c r="G161" s="256"/>
      <c r="H161" s="259">
        <v>7.4500000000000002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169</v>
      </c>
      <c r="AU161" s="265" t="s">
        <v>93</v>
      </c>
      <c r="AV161" s="14" t="s">
        <v>93</v>
      </c>
      <c r="AW161" s="14" t="s">
        <v>38</v>
      </c>
      <c r="AX161" s="14" t="s">
        <v>83</v>
      </c>
      <c r="AY161" s="265" t="s">
        <v>160</v>
      </c>
    </row>
    <row r="162" s="15" customFormat="1">
      <c r="A162" s="15"/>
      <c r="B162" s="266"/>
      <c r="C162" s="267"/>
      <c r="D162" s="246" t="s">
        <v>169</v>
      </c>
      <c r="E162" s="268" t="s">
        <v>1</v>
      </c>
      <c r="F162" s="269" t="s">
        <v>171</v>
      </c>
      <c r="G162" s="267"/>
      <c r="H162" s="270">
        <v>7.4500000000000002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6" t="s">
        <v>169</v>
      </c>
      <c r="AU162" s="276" t="s">
        <v>93</v>
      </c>
      <c r="AV162" s="15" t="s">
        <v>167</v>
      </c>
      <c r="AW162" s="15" t="s">
        <v>38</v>
      </c>
      <c r="AX162" s="15" t="s">
        <v>91</v>
      </c>
      <c r="AY162" s="276" t="s">
        <v>160</v>
      </c>
    </row>
    <row r="163" s="2" customFormat="1">
      <c r="A163" s="40"/>
      <c r="B163" s="41"/>
      <c r="C163" s="288" t="s">
        <v>229</v>
      </c>
      <c r="D163" s="288" t="s">
        <v>357</v>
      </c>
      <c r="E163" s="289" t="s">
        <v>1220</v>
      </c>
      <c r="F163" s="290" t="s">
        <v>1221</v>
      </c>
      <c r="G163" s="291" t="s">
        <v>177</v>
      </c>
      <c r="H163" s="292">
        <v>12.77</v>
      </c>
      <c r="I163" s="293"/>
      <c r="J163" s="294">
        <f>ROUND(I163*H163,2)</f>
        <v>0</v>
      </c>
      <c r="K163" s="290" t="s">
        <v>166</v>
      </c>
      <c r="L163" s="295"/>
      <c r="M163" s="296" t="s">
        <v>1</v>
      </c>
      <c r="N163" s="297" t="s">
        <v>48</v>
      </c>
      <c r="O163" s="93"/>
      <c r="P163" s="240">
        <f>O163*H163</f>
        <v>0</v>
      </c>
      <c r="Q163" s="240">
        <v>0.096299999999999997</v>
      </c>
      <c r="R163" s="240">
        <f>Q163*H163</f>
        <v>1.2297509999999998</v>
      </c>
      <c r="S163" s="240">
        <v>0</v>
      </c>
      <c r="T163" s="241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2" t="s">
        <v>229</v>
      </c>
      <c r="AT163" s="242" t="s">
        <v>357</v>
      </c>
      <c r="AU163" s="242" t="s">
        <v>93</v>
      </c>
      <c r="AY163" s="18" t="s">
        <v>160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8" t="s">
        <v>91</v>
      </c>
      <c r="BK163" s="243">
        <f>ROUND(I163*H163,2)</f>
        <v>0</v>
      </c>
      <c r="BL163" s="18" t="s">
        <v>167</v>
      </c>
      <c r="BM163" s="242" t="s">
        <v>1222</v>
      </c>
    </row>
    <row r="164" s="13" customFormat="1">
      <c r="A164" s="13"/>
      <c r="B164" s="244"/>
      <c r="C164" s="245"/>
      <c r="D164" s="246" t="s">
        <v>169</v>
      </c>
      <c r="E164" s="247" t="s">
        <v>1</v>
      </c>
      <c r="F164" s="248" t="s">
        <v>1200</v>
      </c>
      <c r="G164" s="245"/>
      <c r="H164" s="247" t="s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169</v>
      </c>
      <c r="AU164" s="254" t="s">
        <v>93</v>
      </c>
      <c r="AV164" s="13" t="s">
        <v>91</v>
      </c>
      <c r="AW164" s="13" t="s">
        <v>38</v>
      </c>
      <c r="AX164" s="13" t="s">
        <v>83</v>
      </c>
      <c r="AY164" s="254" t="s">
        <v>160</v>
      </c>
    </row>
    <row r="165" s="14" customFormat="1">
      <c r="A165" s="14"/>
      <c r="B165" s="255"/>
      <c r="C165" s="256"/>
      <c r="D165" s="246" t="s">
        <v>169</v>
      </c>
      <c r="E165" s="257" t="s">
        <v>1</v>
      </c>
      <c r="F165" s="258" t="s">
        <v>1215</v>
      </c>
      <c r="G165" s="256"/>
      <c r="H165" s="259">
        <v>12.77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169</v>
      </c>
      <c r="AU165" s="265" t="s">
        <v>93</v>
      </c>
      <c r="AV165" s="14" t="s">
        <v>93</v>
      </c>
      <c r="AW165" s="14" t="s">
        <v>38</v>
      </c>
      <c r="AX165" s="14" t="s">
        <v>83</v>
      </c>
      <c r="AY165" s="265" t="s">
        <v>160</v>
      </c>
    </row>
    <row r="166" s="15" customFormat="1">
      <c r="A166" s="15"/>
      <c r="B166" s="266"/>
      <c r="C166" s="267"/>
      <c r="D166" s="246" t="s">
        <v>169</v>
      </c>
      <c r="E166" s="268" t="s">
        <v>1</v>
      </c>
      <c r="F166" s="269" t="s">
        <v>171</v>
      </c>
      <c r="G166" s="267"/>
      <c r="H166" s="270">
        <v>12.77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6" t="s">
        <v>169</v>
      </c>
      <c r="AU166" s="276" t="s">
        <v>93</v>
      </c>
      <c r="AV166" s="15" t="s">
        <v>167</v>
      </c>
      <c r="AW166" s="15" t="s">
        <v>38</v>
      </c>
      <c r="AX166" s="15" t="s">
        <v>91</v>
      </c>
      <c r="AY166" s="276" t="s">
        <v>160</v>
      </c>
    </row>
    <row r="167" s="2" customFormat="1">
      <c r="A167" s="40"/>
      <c r="B167" s="41"/>
      <c r="C167" s="231" t="s">
        <v>233</v>
      </c>
      <c r="D167" s="231" t="s">
        <v>162</v>
      </c>
      <c r="E167" s="232" t="s">
        <v>1223</v>
      </c>
      <c r="F167" s="233" t="s">
        <v>1224</v>
      </c>
      <c r="G167" s="234" t="s">
        <v>177</v>
      </c>
      <c r="H167" s="235">
        <v>20.219999999999999</v>
      </c>
      <c r="I167" s="236"/>
      <c r="J167" s="237">
        <f>ROUND(I167*H167,2)</f>
        <v>0</v>
      </c>
      <c r="K167" s="233" t="s">
        <v>166</v>
      </c>
      <c r="L167" s="46"/>
      <c r="M167" s="238" t="s">
        <v>1</v>
      </c>
      <c r="N167" s="239" t="s">
        <v>48</v>
      </c>
      <c r="O167" s="93"/>
      <c r="P167" s="240">
        <f>O167*H167</f>
        <v>0</v>
      </c>
      <c r="Q167" s="240">
        <v>0</v>
      </c>
      <c r="R167" s="240">
        <f>Q167*H167</f>
        <v>0</v>
      </c>
      <c r="S167" s="240">
        <v>0</v>
      </c>
      <c r="T167" s="241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2" t="s">
        <v>167</v>
      </c>
      <c r="AT167" s="242" t="s">
        <v>162</v>
      </c>
      <c r="AU167" s="242" t="s">
        <v>93</v>
      </c>
      <c r="AY167" s="18" t="s">
        <v>160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8" t="s">
        <v>91</v>
      </c>
      <c r="BK167" s="243">
        <f>ROUND(I167*H167,2)</f>
        <v>0</v>
      </c>
      <c r="BL167" s="18" t="s">
        <v>167</v>
      </c>
      <c r="BM167" s="242" t="s">
        <v>1225</v>
      </c>
    </row>
    <row r="168" s="2" customFormat="1">
      <c r="A168" s="40"/>
      <c r="B168" s="41"/>
      <c r="C168" s="231" t="s">
        <v>249</v>
      </c>
      <c r="D168" s="231" t="s">
        <v>162</v>
      </c>
      <c r="E168" s="232" t="s">
        <v>445</v>
      </c>
      <c r="F168" s="233" t="s">
        <v>446</v>
      </c>
      <c r="G168" s="234" t="s">
        <v>182</v>
      </c>
      <c r="H168" s="235">
        <v>11.448</v>
      </c>
      <c r="I168" s="236"/>
      <c r="J168" s="237">
        <f>ROUND(I168*H168,2)</f>
        <v>0</v>
      </c>
      <c r="K168" s="233" t="s">
        <v>166</v>
      </c>
      <c r="L168" s="46"/>
      <c r="M168" s="238" t="s">
        <v>1</v>
      </c>
      <c r="N168" s="239" t="s">
        <v>48</v>
      </c>
      <c r="O168" s="93"/>
      <c r="P168" s="240">
        <f>O168*H168</f>
        <v>0</v>
      </c>
      <c r="Q168" s="240">
        <v>0</v>
      </c>
      <c r="R168" s="240">
        <f>Q168*H168</f>
        <v>0</v>
      </c>
      <c r="S168" s="240">
        <v>0</v>
      </c>
      <c r="T168" s="241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2" t="s">
        <v>167</v>
      </c>
      <c r="AT168" s="242" t="s">
        <v>162</v>
      </c>
      <c r="AU168" s="242" t="s">
        <v>93</v>
      </c>
      <c r="AY168" s="18" t="s">
        <v>160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8" t="s">
        <v>91</v>
      </c>
      <c r="BK168" s="243">
        <f>ROUND(I168*H168,2)</f>
        <v>0</v>
      </c>
      <c r="BL168" s="18" t="s">
        <v>167</v>
      </c>
      <c r="BM168" s="242" t="s">
        <v>1226</v>
      </c>
    </row>
    <row r="169" s="13" customFormat="1">
      <c r="A169" s="13"/>
      <c r="B169" s="244"/>
      <c r="C169" s="245"/>
      <c r="D169" s="246" t="s">
        <v>169</v>
      </c>
      <c r="E169" s="247" t="s">
        <v>1</v>
      </c>
      <c r="F169" s="248" t="s">
        <v>391</v>
      </c>
      <c r="G169" s="245"/>
      <c r="H169" s="247" t="s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169</v>
      </c>
      <c r="AU169" s="254" t="s">
        <v>93</v>
      </c>
      <c r="AV169" s="13" t="s">
        <v>91</v>
      </c>
      <c r="AW169" s="13" t="s">
        <v>38</v>
      </c>
      <c r="AX169" s="13" t="s">
        <v>83</v>
      </c>
      <c r="AY169" s="254" t="s">
        <v>160</v>
      </c>
    </row>
    <row r="170" s="13" customFormat="1">
      <c r="A170" s="13"/>
      <c r="B170" s="244"/>
      <c r="C170" s="245"/>
      <c r="D170" s="246" t="s">
        <v>169</v>
      </c>
      <c r="E170" s="247" t="s">
        <v>1</v>
      </c>
      <c r="F170" s="248" t="s">
        <v>184</v>
      </c>
      <c r="G170" s="245"/>
      <c r="H170" s="247" t="s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169</v>
      </c>
      <c r="AU170" s="254" t="s">
        <v>93</v>
      </c>
      <c r="AV170" s="13" t="s">
        <v>91</v>
      </c>
      <c r="AW170" s="13" t="s">
        <v>38</v>
      </c>
      <c r="AX170" s="13" t="s">
        <v>83</v>
      </c>
      <c r="AY170" s="254" t="s">
        <v>160</v>
      </c>
    </row>
    <row r="171" s="14" customFormat="1">
      <c r="A171" s="14"/>
      <c r="B171" s="255"/>
      <c r="C171" s="256"/>
      <c r="D171" s="246" t="s">
        <v>169</v>
      </c>
      <c r="E171" s="257" t="s">
        <v>1</v>
      </c>
      <c r="F171" s="258" t="s">
        <v>1227</v>
      </c>
      <c r="G171" s="256"/>
      <c r="H171" s="259">
        <v>11.448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169</v>
      </c>
      <c r="AU171" s="265" t="s">
        <v>93</v>
      </c>
      <c r="AV171" s="14" t="s">
        <v>93</v>
      </c>
      <c r="AW171" s="14" t="s">
        <v>38</v>
      </c>
      <c r="AX171" s="14" t="s">
        <v>83</v>
      </c>
      <c r="AY171" s="265" t="s">
        <v>160</v>
      </c>
    </row>
    <row r="172" s="15" customFormat="1">
      <c r="A172" s="15"/>
      <c r="B172" s="266"/>
      <c r="C172" s="267"/>
      <c r="D172" s="246" t="s">
        <v>169</v>
      </c>
      <c r="E172" s="268" t="s">
        <v>1</v>
      </c>
      <c r="F172" s="269" t="s">
        <v>171</v>
      </c>
      <c r="G172" s="267"/>
      <c r="H172" s="270">
        <v>11.448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6" t="s">
        <v>169</v>
      </c>
      <c r="AU172" s="276" t="s">
        <v>93</v>
      </c>
      <c r="AV172" s="15" t="s">
        <v>167</v>
      </c>
      <c r="AW172" s="15" t="s">
        <v>38</v>
      </c>
      <c r="AX172" s="15" t="s">
        <v>91</v>
      </c>
      <c r="AY172" s="276" t="s">
        <v>160</v>
      </c>
    </row>
    <row r="173" s="2" customFormat="1">
      <c r="A173" s="40"/>
      <c r="B173" s="41"/>
      <c r="C173" s="231" t="s">
        <v>257</v>
      </c>
      <c r="D173" s="231" t="s">
        <v>162</v>
      </c>
      <c r="E173" s="232" t="s">
        <v>1228</v>
      </c>
      <c r="F173" s="233" t="s">
        <v>1229</v>
      </c>
      <c r="G173" s="234" t="s">
        <v>189</v>
      </c>
      <c r="H173" s="235">
        <v>158.047</v>
      </c>
      <c r="I173" s="236"/>
      <c r="J173" s="237">
        <f>ROUND(I173*H173,2)</f>
        <v>0</v>
      </c>
      <c r="K173" s="233" t="s">
        <v>166</v>
      </c>
      <c r="L173" s="46"/>
      <c r="M173" s="238" t="s">
        <v>1</v>
      </c>
      <c r="N173" s="239" t="s">
        <v>48</v>
      </c>
      <c r="O173" s="93"/>
      <c r="P173" s="240">
        <f>O173*H173</f>
        <v>0</v>
      </c>
      <c r="Q173" s="240">
        <v>0</v>
      </c>
      <c r="R173" s="240">
        <f>Q173*H173</f>
        <v>0</v>
      </c>
      <c r="S173" s="240">
        <v>0</v>
      </c>
      <c r="T173" s="241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2" t="s">
        <v>167</v>
      </c>
      <c r="AT173" s="242" t="s">
        <v>162</v>
      </c>
      <c r="AU173" s="242" t="s">
        <v>93</v>
      </c>
      <c r="AY173" s="18" t="s">
        <v>160</v>
      </c>
      <c r="BE173" s="243">
        <f>IF(N173="základní",J173,0)</f>
        <v>0</v>
      </c>
      <c r="BF173" s="243">
        <f>IF(N173="snížená",J173,0)</f>
        <v>0</v>
      </c>
      <c r="BG173" s="243">
        <f>IF(N173="zákl. přenesená",J173,0)</f>
        <v>0</v>
      </c>
      <c r="BH173" s="243">
        <f>IF(N173="sníž. přenesená",J173,0)</f>
        <v>0</v>
      </c>
      <c r="BI173" s="243">
        <f>IF(N173="nulová",J173,0)</f>
        <v>0</v>
      </c>
      <c r="BJ173" s="18" t="s">
        <v>91</v>
      </c>
      <c r="BK173" s="243">
        <f>ROUND(I173*H173,2)</f>
        <v>0</v>
      </c>
      <c r="BL173" s="18" t="s">
        <v>167</v>
      </c>
      <c r="BM173" s="242" t="s">
        <v>1230</v>
      </c>
    </row>
    <row r="174" s="13" customFormat="1">
      <c r="A174" s="13"/>
      <c r="B174" s="244"/>
      <c r="C174" s="245"/>
      <c r="D174" s="246" t="s">
        <v>169</v>
      </c>
      <c r="E174" s="247" t="s">
        <v>1</v>
      </c>
      <c r="F174" s="248" t="s">
        <v>1200</v>
      </c>
      <c r="G174" s="245"/>
      <c r="H174" s="247" t="s">
        <v>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169</v>
      </c>
      <c r="AU174" s="254" t="s">
        <v>93</v>
      </c>
      <c r="AV174" s="13" t="s">
        <v>91</v>
      </c>
      <c r="AW174" s="13" t="s">
        <v>38</v>
      </c>
      <c r="AX174" s="13" t="s">
        <v>83</v>
      </c>
      <c r="AY174" s="254" t="s">
        <v>160</v>
      </c>
    </row>
    <row r="175" s="13" customFormat="1">
      <c r="A175" s="13"/>
      <c r="B175" s="244"/>
      <c r="C175" s="245"/>
      <c r="D175" s="246" t="s">
        <v>169</v>
      </c>
      <c r="E175" s="247" t="s">
        <v>1</v>
      </c>
      <c r="F175" s="248" t="s">
        <v>1231</v>
      </c>
      <c r="G175" s="245"/>
      <c r="H175" s="247" t="s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169</v>
      </c>
      <c r="AU175" s="254" t="s">
        <v>93</v>
      </c>
      <c r="AV175" s="13" t="s">
        <v>91</v>
      </c>
      <c r="AW175" s="13" t="s">
        <v>38</v>
      </c>
      <c r="AX175" s="13" t="s">
        <v>83</v>
      </c>
      <c r="AY175" s="254" t="s">
        <v>160</v>
      </c>
    </row>
    <row r="176" s="14" customFormat="1">
      <c r="A176" s="14"/>
      <c r="B176" s="255"/>
      <c r="C176" s="256"/>
      <c r="D176" s="246" t="s">
        <v>169</v>
      </c>
      <c r="E176" s="257" t="s">
        <v>1</v>
      </c>
      <c r="F176" s="258" t="s">
        <v>1232</v>
      </c>
      <c r="G176" s="256"/>
      <c r="H176" s="259">
        <v>31.969000000000001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169</v>
      </c>
      <c r="AU176" s="265" t="s">
        <v>93</v>
      </c>
      <c r="AV176" s="14" t="s">
        <v>93</v>
      </c>
      <c r="AW176" s="14" t="s">
        <v>38</v>
      </c>
      <c r="AX176" s="14" t="s">
        <v>83</v>
      </c>
      <c r="AY176" s="265" t="s">
        <v>160</v>
      </c>
    </row>
    <row r="177" s="13" customFormat="1">
      <c r="A177" s="13"/>
      <c r="B177" s="244"/>
      <c r="C177" s="245"/>
      <c r="D177" s="246" t="s">
        <v>169</v>
      </c>
      <c r="E177" s="247" t="s">
        <v>1</v>
      </c>
      <c r="F177" s="248" t="s">
        <v>1233</v>
      </c>
      <c r="G177" s="245"/>
      <c r="H177" s="247" t="s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169</v>
      </c>
      <c r="AU177" s="254" t="s">
        <v>93</v>
      </c>
      <c r="AV177" s="13" t="s">
        <v>91</v>
      </c>
      <c r="AW177" s="13" t="s">
        <v>38</v>
      </c>
      <c r="AX177" s="13" t="s">
        <v>83</v>
      </c>
      <c r="AY177" s="254" t="s">
        <v>160</v>
      </c>
    </row>
    <row r="178" s="14" customFormat="1">
      <c r="A178" s="14"/>
      <c r="B178" s="255"/>
      <c r="C178" s="256"/>
      <c r="D178" s="246" t="s">
        <v>169</v>
      </c>
      <c r="E178" s="257" t="s">
        <v>1</v>
      </c>
      <c r="F178" s="258" t="s">
        <v>1234</v>
      </c>
      <c r="G178" s="256"/>
      <c r="H178" s="259">
        <v>126.078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169</v>
      </c>
      <c r="AU178" s="265" t="s">
        <v>93</v>
      </c>
      <c r="AV178" s="14" t="s">
        <v>93</v>
      </c>
      <c r="AW178" s="14" t="s">
        <v>38</v>
      </c>
      <c r="AX178" s="14" t="s">
        <v>83</v>
      </c>
      <c r="AY178" s="265" t="s">
        <v>160</v>
      </c>
    </row>
    <row r="179" s="15" customFormat="1">
      <c r="A179" s="15"/>
      <c r="B179" s="266"/>
      <c r="C179" s="267"/>
      <c r="D179" s="246" t="s">
        <v>169</v>
      </c>
      <c r="E179" s="268" t="s">
        <v>1</v>
      </c>
      <c r="F179" s="269" t="s">
        <v>171</v>
      </c>
      <c r="G179" s="267"/>
      <c r="H179" s="270">
        <v>158.047</v>
      </c>
      <c r="I179" s="271"/>
      <c r="J179" s="267"/>
      <c r="K179" s="267"/>
      <c r="L179" s="272"/>
      <c r="M179" s="273"/>
      <c r="N179" s="274"/>
      <c r="O179" s="274"/>
      <c r="P179" s="274"/>
      <c r="Q179" s="274"/>
      <c r="R179" s="274"/>
      <c r="S179" s="274"/>
      <c r="T179" s="27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6" t="s">
        <v>169</v>
      </c>
      <c r="AU179" s="276" t="s">
        <v>93</v>
      </c>
      <c r="AV179" s="15" t="s">
        <v>167</v>
      </c>
      <c r="AW179" s="15" t="s">
        <v>38</v>
      </c>
      <c r="AX179" s="15" t="s">
        <v>91</v>
      </c>
      <c r="AY179" s="276" t="s">
        <v>160</v>
      </c>
    </row>
    <row r="180" s="2" customFormat="1">
      <c r="A180" s="40"/>
      <c r="B180" s="41"/>
      <c r="C180" s="231" t="s">
        <v>263</v>
      </c>
      <c r="D180" s="231" t="s">
        <v>162</v>
      </c>
      <c r="E180" s="232" t="s">
        <v>1235</v>
      </c>
      <c r="F180" s="233" t="s">
        <v>1236</v>
      </c>
      <c r="G180" s="234" t="s">
        <v>189</v>
      </c>
      <c r="H180" s="235">
        <v>88.263999999999996</v>
      </c>
      <c r="I180" s="236"/>
      <c r="J180" s="237">
        <f>ROUND(I180*H180,2)</f>
        <v>0</v>
      </c>
      <c r="K180" s="233" t="s">
        <v>166</v>
      </c>
      <c r="L180" s="46"/>
      <c r="M180" s="238" t="s">
        <v>1</v>
      </c>
      <c r="N180" s="239" t="s">
        <v>48</v>
      </c>
      <c r="O180" s="93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2" t="s">
        <v>167</v>
      </c>
      <c r="AT180" s="242" t="s">
        <v>162</v>
      </c>
      <c r="AU180" s="242" t="s">
        <v>93</v>
      </c>
      <c r="AY180" s="18" t="s">
        <v>160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8" t="s">
        <v>91</v>
      </c>
      <c r="BK180" s="243">
        <f>ROUND(I180*H180,2)</f>
        <v>0</v>
      </c>
      <c r="BL180" s="18" t="s">
        <v>167</v>
      </c>
      <c r="BM180" s="242" t="s">
        <v>1237</v>
      </c>
    </row>
    <row r="181" s="13" customFormat="1">
      <c r="A181" s="13"/>
      <c r="B181" s="244"/>
      <c r="C181" s="245"/>
      <c r="D181" s="246" t="s">
        <v>169</v>
      </c>
      <c r="E181" s="247" t="s">
        <v>1</v>
      </c>
      <c r="F181" s="248" t="s">
        <v>1200</v>
      </c>
      <c r="G181" s="245"/>
      <c r="H181" s="247" t="s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169</v>
      </c>
      <c r="AU181" s="254" t="s">
        <v>93</v>
      </c>
      <c r="AV181" s="13" t="s">
        <v>91</v>
      </c>
      <c r="AW181" s="13" t="s">
        <v>38</v>
      </c>
      <c r="AX181" s="13" t="s">
        <v>83</v>
      </c>
      <c r="AY181" s="254" t="s">
        <v>160</v>
      </c>
    </row>
    <row r="182" s="13" customFormat="1">
      <c r="A182" s="13"/>
      <c r="B182" s="244"/>
      <c r="C182" s="245"/>
      <c r="D182" s="246" t="s">
        <v>169</v>
      </c>
      <c r="E182" s="247" t="s">
        <v>1</v>
      </c>
      <c r="F182" s="248" t="s">
        <v>1231</v>
      </c>
      <c r="G182" s="245"/>
      <c r="H182" s="247" t="s">
        <v>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169</v>
      </c>
      <c r="AU182" s="254" t="s">
        <v>93</v>
      </c>
      <c r="AV182" s="13" t="s">
        <v>91</v>
      </c>
      <c r="AW182" s="13" t="s">
        <v>38</v>
      </c>
      <c r="AX182" s="13" t="s">
        <v>83</v>
      </c>
      <c r="AY182" s="254" t="s">
        <v>160</v>
      </c>
    </row>
    <row r="183" s="14" customFormat="1">
      <c r="A183" s="14"/>
      <c r="B183" s="255"/>
      <c r="C183" s="256"/>
      <c r="D183" s="246" t="s">
        <v>169</v>
      </c>
      <c r="E183" s="257" t="s">
        <v>1</v>
      </c>
      <c r="F183" s="258" t="s">
        <v>1232</v>
      </c>
      <c r="G183" s="256"/>
      <c r="H183" s="259">
        <v>31.969000000000001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169</v>
      </c>
      <c r="AU183" s="265" t="s">
        <v>93</v>
      </c>
      <c r="AV183" s="14" t="s">
        <v>93</v>
      </c>
      <c r="AW183" s="14" t="s">
        <v>38</v>
      </c>
      <c r="AX183" s="14" t="s">
        <v>83</v>
      </c>
      <c r="AY183" s="265" t="s">
        <v>160</v>
      </c>
    </row>
    <row r="184" s="13" customFormat="1">
      <c r="A184" s="13"/>
      <c r="B184" s="244"/>
      <c r="C184" s="245"/>
      <c r="D184" s="246" t="s">
        <v>169</v>
      </c>
      <c r="E184" s="247" t="s">
        <v>1</v>
      </c>
      <c r="F184" s="248" t="s">
        <v>1233</v>
      </c>
      <c r="G184" s="245"/>
      <c r="H184" s="247" t="s">
        <v>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169</v>
      </c>
      <c r="AU184" s="254" t="s">
        <v>93</v>
      </c>
      <c r="AV184" s="13" t="s">
        <v>91</v>
      </c>
      <c r="AW184" s="13" t="s">
        <v>38</v>
      </c>
      <c r="AX184" s="13" t="s">
        <v>83</v>
      </c>
      <c r="AY184" s="254" t="s">
        <v>160</v>
      </c>
    </row>
    <row r="185" s="14" customFormat="1">
      <c r="A185" s="14"/>
      <c r="B185" s="255"/>
      <c r="C185" s="256"/>
      <c r="D185" s="246" t="s">
        <v>169</v>
      </c>
      <c r="E185" s="257" t="s">
        <v>1</v>
      </c>
      <c r="F185" s="258" t="s">
        <v>1238</v>
      </c>
      <c r="G185" s="256"/>
      <c r="H185" s="259">
        <v>54.033000000000001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169</v>
      </c>
      <c r="AU185" s="265" t="s">
        <v>93</v>
      </c>
      <c r="AV185" s="14" t="s">
        <v>93</v>
      </c>
      <c r="AW185" s="14" t="s">
        <v>38</v>
      </c>
      <c r="AX185" s="14" t="s">
        <v>83</v>
      </c>
      <c r="AY185" s="265" t="s">
        <v>160</v>
      </c>
    </row>
    <row r="186" s="13" customFormat="1">
      <c r="A186" s="13"/>
      <c r="B186" s="244"/>
      <c r="C186" s="245"/>
      <c r="D186" s="246" t="s">
        <v>169</v>
      </c>
      <c r="E186" s="247" t="s">
        <v>1</v>
      </c>
      <c r="F186" s="248" t="s">
        <v>1239</v>
      </c>
      <c r="G186" s="245"/>
      <c r="H186" s="247" t="s">
        <v>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169</v>
      </c>
      <c r="AU186" s="254" t="s">
        <v>93</v>
      </c>
      <c r="AV186" s="13" t="s">
        <v>91</v>
      </c>
      <c r="AW186" s="13" t="s">
        <v>38</v>
      </c>
      <c r="AX186" s="13" t="s">
        <v>83</v>
      </c>
      <c r="AY186" s="254" t="s">
        <v>160</v>
      </c>
    </row>
    <row r="187" s="14" customFormat="1">
      <c r="A187" s="14"/>
      <c r="B187" s="255"/>
      <c r="C187" s="256"/>
      <c r="D187" s="246" t="s">
        <v>169</v>
      </c>
      <c r="E187" s="257" t="s">
        <v>1</v>
      </c>
      <c r="F187" s="258" t="s">
        <v>1240</v>
      </c>
      <c r="G187" s="256"/>
      <c r="H187" s="259">
        <v>2.262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169</v>
      </c>
      <c r="AU187" s="265" t="s">
        <v>93</v>
      </c>
      <c r="AV187" s="14" t="s">
        <v>93</v>
      </c>
      <c r="AW187" s="14" t="s">
        <v>38</v>
      </c>
      <c r="AX187" s="14" t="s">
        <v>83</v>
      </c>
      <c r="AY187" s="265" t="s">
        <v>160</v>
      </c>
    </row>
    <row r="188" s="15" customFormat="1">
      <c r="A188" s="15"/>
      <c r="B188" s="266"/>
      <c r="C188" s="267"/>
      <c r="D188" s="246" t="s">
        <v>169</v>
      </c>
      <c r="E188" s="268" t="s">
        <v>1</v>
      </c>
      <c r="F188" s="269" t="s">
        <v>171</v>
      </c>
      <c r="G188" s="267"/>
      <c r="H188" s="270">
        <v>88.263999999999996</v>
      </c>
      <c r="I188" s="271"/>
      <c r="J188" s="267"/>
      <c r="K188" s="267"/>
      <c r="L188" s="272"/>
      <c r="M188" s="273"/>
      <c r="N188" s="274"/>
      <c r="O188" s="274"/>
      <c r="P188" s="274"/>
      <c r="Q188" s="274"/>
      <c r="R188" s="274"/>
      <c r="S188" s="274"/>
      <c r="T188" s="27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6" t="s">
        <v>169</v>
      </c>
      <c r="AU188" s="276" t="s">
        <v>93</v>
      </c>
      <c r="AV188" s="15" t="s">
        <v>167</v>
      </c>
      <c r="AW188" s="15" t="s">
        <v>38</v>
      </c>
      <c r="AX188" s="15" t="s">
        <v>91</v>
      </c>
      <c r="AY188" s="276" t="s">
        <v>160</v>
      </c>
    </row>
    <row r="189" s="2" customFormat="1">
      <c r="A189" s="40"/>
      <c r="B189" s="41"/>
      <c r="C189" s="231" t="s">
        <v>269</v>
      </c>
      <c r="D189" s="231" t="s">
        <v>162</v>
      </c>
      <c r="E189" s="232" t="s">
        <v>1241</v>
      </c>
      <c r="F189" s="233" t="s">
        <v>1242</v>
      </c>
      <c r="G189" s="234" t="s">
        <v>189</v>
      </c>
      <c r="H189" s="235">
        <v>63.936999999999998</v>
      </c>
      <c r="I189" s="236"/>
      <c r="J189" s="237">
        <f>ROUND(I189*H189,2)</f>
        <v>0</v>
      </c>
      <c r="K189" s="233" t="s">
        <v>166</v>
      </c>
      <c r="L189" s="46"/>
      <c r="M189" s="238" t="s">
        <v>1</v>
      </c>
      <c r="N189" s="239" t="s">
        <v>48</v>
      </c>
      <c r="O189" s="93"/>
      <c r="P189" s="240">
        <f>O189*H189</f>
        <v>0</v>
      </c>
      <c r="Q189" s="240">
        <v>0</v>
      </c>
      <c r="R189" s="240">
        <f>Q189*H189</f>
        <v>0</v>
      </c>
      <c r="S189" s="240">
        <v>0</v>
      </c>
      <c r="T189" s="241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2" t="s">
        <v>167</v>
      </c>
      <c r="AT189" s="242" t="s">
        <v>162</v>
      </c>
      <c r="AU189" s="242" t="s">
        <v>93</v>
      </c>
      <c r="AY189" s="18" t="s">
        <v>160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8" t="s">
        <v>91</v>
      </c>
      <c r="BK189" s="243">
        <f>ROUND(I189*H189,2)</f>
        <v>0</v>
      </c>
      <c r="BL189" s="18" t="s">
        <v>167</v>
      </c>
      <c r="BM189" s="242" t="s">
        <v>1243</v>
      </c>
    </row>
    <row r="190" s="13" customFormat="1">
      <c r="A190" s="13"/>
      <c r="B190" s="244"/>
      <c r="C190" s="245"/>
      <c r="D190" s="246" t="s">
        <v>169</v>
      </c>
      <c r="E190" s="247" t="s">
        <v>1</v>
      </c>
      <c r="F190" s="248" t="s">
        <v>1200</v>
      </c>
      <c r="G190" s="245"/>
      <c r="H190" s="247" t="s">
        <v>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169</v>
      </c>
      <c r="AU190" s="254" t="s">
        <v>93</v>
      </c>
      <c r="AV190" s="13" t="s">
        <v>91</v>
      </c>
      <c r="AW190" s="13" t="s">
        <v>38</v>
      </c>
      <c r="AX190" s="13" t="s">
        <v>83</v>
      </c>
      <c r="AY190" s="254" t="s">
        <v>160</v>
      </c>
    </row>
    <row r="191" s="13" customFormat="1">
      <c r="A191" s="13"/>
      <c r="B191" s="244"/>
      <c r="C191" s="245"/>
      <c r="D191" s="246" t="s">
        <v>169</v>
      </c>
      <c r="E191" s="247" t="s">
        <v>1</v>
      </c>
      <c r="F191" s="248" t="s">
        <v>1231</v>
      </c>
      <c r="G191" s="245"/>
      <c r="H191" s="247" t="s">
        <v>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169</v>
      </c>
      <c r="AU191" s="254" t="s">
        <v>93</v>
      </c>
      <c r="AV191" s="13" t="s">
        <v>91</v>
      </c>
      <c r="AW191" s="13" t="s">
        <v>38</v>
      </c>
      <c r="AX191" s="13" t="s">
        <v>83</v>
      </c>
      <c r="AY191" s="254" t="s">
        <v>160</v>
      </c>
    </row>
    <row r="192" s="14" customFormat="1">
      <c r="A192" s="14"/>
      <c r="B192" s="255"/>
      <c r="C192" s="256"/>
      <c r="D192" s="246" t="s">
        <v>169</v>
      </c>
      <c r="E192" s="257" t="s">
        <v>1</v>
      </c>
      <c r="F192" s="258" t="s">
        <v>1244</v>
      </c>
      <c r="G192" s="256"/>
      <c r="H192" s="259">
        <v>63.936999999999998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169</v>
      </c>
      <c r="AU192" s="265" t="s">
        <v>93</v>
      </c>
      <c r="AV192" s="14" t="s">
        <v>93</v>
      </c>
      <c r="AW192" s="14" t="s">
        <v>38</v>
      </c>
      <c r="AX192" s="14" t="s">
        <v>83</v>
      </c>
      <c r="AY192" s="265" t="s">
        <v>160</v>
      </c>
    </row>
    <row r="193" s="15" customFormat="1">
      <c r="A193" s="15"/>
      <c r="B193" s="266"/>
      <c r="C193" s="267"/>
      <c r="D193" s="246" t="s">
        <v>169</v>
      </c>
      <c r="E193" s="268" t="s">
        <v>1</v>
      </c>
      <c r="F193" s="269" t="s">
        <v>171</v>
      </c>
      <c r="G193" s="267"/>
      <c r="H193" s="270">
        <v>63.936999999999998</v>
      </c>
      <c r="I193" s="271"/>
      <c r="J193" s="267"/>
      <c r="K193" s="267"/>
      <c r="L193" s="272"/>
      <c r="M193" s="273"/>
      <c r="N193" s="274"/>
      <c r="O193" s="274"/>
      <c r="P193" s="274"/>
      <c r="Q193" s="274"/>
      <c r="R193" s="274"/>
      <c r="S193" s="274"/>
      <c r="T193" s="27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6" t="s">
        <v>169</v>
      </c>
      <c r="AU193" s="276" t="s">
        <v>93</v>
      </c>
      <c r="AV193" s="15" t="s">
        <v>167</v>
      </c>
      <c r="AW193" s="15" t="s">
        <v>38</v>
      </c>
      <c r="AX193" s="15" t="s">
        <v>91</v>
      </c>
      <c r="AY193" s="276" t="s">
        <v>160</v>
      </c>
    </row>
    <row r="194" s="2" customFormat="1" ht="44.25" customHeight="1">
      <c r="A194" s="40"/>
      <c r="B194" s="41"/>
      <c r="C194" s="231" t="s">
        <v>273</v>
      </c>
      <c r="D194" s="231" t="s">
        <v>162</v>
      </c>
      <c r="E194" s="232" t="s">
        <v>1245</v>
      </c>
      <c r="F194" s="233" t="s">
        <v>1246</v>
      </c>
      <c r="G194" s="234" t="s">
        <v>177</v>
      </c>
      <c r="H194" s="235">
        <v>164</v>
      </c>
      <c r="I194" s="236"/>
      <c r="J194" s="237">
        <f>ROUND(I194*H194,2)</f>
        <v>0</v>
      </c>
      <c r="K194" s="233" t="s">
        <v>1</v>
      </c>
      <c r="L194" s="46"/>
      <c r="M194" s="238" t="s">
        <v>1</v>
      </c>
      <c r="N194" s="239" t="s">
        <v>48</v>
      </c>
      <c r="O194" s="93"/>
      <c r="P194" s="240">
        <f>O194*H194</f>
        <v>0</v>
      </c>
      <c r="Q194" s="240">
        <v>0.0018</v>
      </c>
      <c r="R194" s="240">
        <f>Q194*H194</f>
        <v>0.29520000000000002</v>
      </c>
      <c r="S194" s="240">
        <v>0</v>
      </c>
      <c r="T194" s="241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2" t="s">
        <v>167</v>
      </c>
      <c r="AT194" s="242" t="s">
        <v>162</v>
      </c>
      <c r="AU194" s="242" t="s">
        <v>93</v>
      </c>
      <c r="AY194" s="18" t="s">
        <v>160</v>
      </c>
      <c r="BE194" s="243">
        <f>IF(N194="základní",J194,0)</f>
        <v>0</v>
      </c>
      <c r="BF194" s="243">
        <f>IF(N194="snížená",J194,0)</f>
        <v>0</v>
      </c>
      <c r="BG194" s="243">
        <f>IF(N194="zákl. přenesená",J194,0)</f>
        <v>0</v>
      </c>
      <c r="BH194" s="243">
        <f>IF(N194="sníž. přenesená",J194,0)</f>
        <v>0</v>
      </c>
      <c r="BI194" s="243">
        <f>IF(N194="nulová",J194,0)</f>
        <v>0</v>
      </c>
      <c r="BJ194" s="18" t="s">
        <v>91</v>
      </c>
      <c r="BK194" s="243">
        <f>ROUND(I194*H194,2)</f>
        <v>0</v>
      </c>
      <c r="BL194" s="18" t="s">
        <v>167</v>
      </c>
      <c r="BM194" s="242" t="s">
        <v>1247</v>
      </c>
    </row>
    <row r="195" s="13" customFormat="1">
      <c r="A195" s="13"/>
      <c r="B195" s="244"/>
      <c r="C195" s="245"/>
      <c r="D195" s="246" t="s">
        <v>169</v>
      </c>
      <c r="E195" s="247" t="s">
        <v>1</v>
      </c>
      <c r="F195" s="248" t="s">
        <v>1200</v>
      </c>
      <c r="G195" s="245"/>
      <c r="H195" s="247" t="s">
        <v>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169</v>
      </c>
      <c r="AU195" s="254" t="s">
        <v>93</v>
      </c>
      <c r="AV195" s="13" t="s">
        <v>91</v>
      </c>
      <c r="AW195" s="13" t="s">
        <v>38</v>
      </c>
      <c r="AX195" s="13" t="s">
        <v>83</v>
      </c>
      <c r="AY195" s="254" t="s">
        <v>160</v>
      </c>
    </row>
    <row r="196" s="13" customFormat="1">
      <c r="A196" s="13"/>
      <c r="B196" s="244"/>
      <c r="C196" s="245"/>
      <c r="D196" s="246" t="s">
        <v>169</v>
      </c>
      <c r="E196" s="247" t="s">
        <v>1</v>
      </c>
      <c r="F196" s="248" t="s">
        <v>1248</v>
      </c>
      <c r="G196" s="245"/>
      <c r="H196" s="247" t="s">
        <v>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169</v>
      </c>
      <c r="AU196" s="254" t="s">
        <v>93</v>
      </c>
      <c r="AV196" s="13" t="s">
        <v>91</v>
      </c>
      <c r="AW196" s="13" t="s">
        <v>38</v>
      </c>
      <c r="AX196" s="13" t="s">
        <v>83</v>
      </c>
      <c r="AY196" s="254" t="s">
        <v>160</v>
      </c>
    </row>
    <row r="197" s="14" customFormat="1">
      <c r="A197" s="14"/>
      <c r="B197" s="255"/>
      <c r="C197" s="256"/>
      <c r="D197" s="246" t="s">
        <v>169</v>
      </c>
      <c r="E197" s="257" t="s">
        <v>1</v>
      </c>
      <c r="F197" s="258" t="s">
        <v>1249</v>
      </c>
      <c r="G197" s="256"/>
      <c r="H197" s="259">
        <v>164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169</v>
      </c>
      <c r="AU197" s="265" t="s">
        <v>93</v>
      </c>
      <c r="AV197" s="14" t="s">
        <v>93</v>
      </c>
      <c r="AW197" s="14" t="s">
        <v>38</v>
      </c>
      <c r="AX197" s="14" t="s">
        <v>83</v>
      </c>
      <c r="AY197" s="265" t="s">
        <v>160</v>
      </c>
    </row>
    <row r="198" s="15" customFormat="1">
      <c r="A198" s="15"/>
      <c r="B198" s="266"/>
      <c r="C198" s="267"/>
      <c r="D198" s="246" t="s">
        <v>169</v>
      </c>
      <c r="E198" s="268" t="s">
        <v>1</v>
      </c>
      <c r="F198" s="269" t="s">
        <v>171</v>
      </c>
      <c r="G198" s="267"/>
      <c r="H198" s="270">
        <v>164</v>
      </c>
      <c r="I198" s="271"/>
      <c r="J198" s="267"/>
      <c r="K198" s="267"/>
      <c r="L198" s="272"/>
      <c r="M198" s="273"/>
      <c r="N198" s="274"/>
      <c r="O198" s="274"/>
      <c r="P198" s="274"/>
      <c r="Q198" s="274"/>
      <c r="R198" s="274"/>
      <c r="S198" s="274"/>
      <c r="T198" s="27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6" t="s">
        <v>169</v>
      </c>
      <c r="AU198" s="276" t="s">
        <v>93</v>
      </c>
      <c r="AV198" s="15" t="s">
        <v>167</v>
      </c>
      <c r="AW198" s="15" t="s">
        <v>38</v>
      </c>
      <c r="AX198" s="15" t="s">
        <v>91</v>
      </c>
      <c r="AY198" s="276" t="s">
        <v>160</v>
      </c>
    </row>
    <row r="199" s="2" customFormat="1" ht="44.25" customHeight="1">
      <c r="A199" s="40"/>
      <c r="B199" s="41"/>
      <c r="C199" s="231" t="s">
        <v>8</v>
      </c>
      <c r="D199" s="231" t="s">
        <v>162</v>
      </c>
      <c r="E199" s="232" t="s">
        <v>473</v>
      </c>
      <c r="F199" s="233" t="s">
        <v>474</v>
      </c>
      <c r="G199" s="234" t="s">
        <v>177</v>
      </c>
      <c r="H199" s="235">
        <v>82</v>
      </c>
      <c r="I199" s="236"/>
      <c r="J199" s="237">
        <f>ROUND(I199*H199,2)</f>
        <v>0</v>
      </c>
      <c r="K199" s="233" t="s">
        <v>166</v>
      </c>
      <c r="L199" s="46"/>
      <c r="M199" s="238" t="s">
        <v>1</v>
      </c>
      <c r="N199" s="239" t="s">
        <v>48</v>
      </c>
      <c r="O199" s="93"/>
      <c r="P199" s="240">
        <f>O199*H199</f>
        <v>0</v>
      </c>
      <c r="Q199" s="240">
        <v>0.0083999999999999995</v>
      </c>
      <c r="R199" s="240">
        <f>Q199*H199</f>
        <v>0.68879999999999997</v>
      </c>
      <c r="S199" s="240">
        <v>0</v>
      </c>
      <c r="T199" s="241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2" t="s">
        <v>167</v>
      </c>
      <c r="AT199" s="242" t="s">
        <v>162</v>
      </c>
      <c r="AU199" s="242" t="s">
        <v>93</v>
      </c>
      <c r="AY199" s="18" t="s">
        <v>160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8" t="s">
        <v>91</v>
      </c>
      <c r="BK199" s="243">
        <f>ROUND(I199*H199,2)</f>
        <v>0</v>
      </c>
      <c r="BL199" s="18" t="s">
        <v>167</v>
      </c>
      <c r="BM199" s="242" t="s">
        <v>1250</v>
      </c>
    </row>
    <row r="200" s="13" customFormat="1">
      <c r="A200" s="13"/>
      <c r="B200" s="244"/>
      <c r="C200" s="245"/>
      <c r="D200" s="246" t="s">
        <v>169</v>
      </c>
      <c r="E200" s="247" t="s">
        <v>1</v>
      </c>
      <c r="F200" s="248" t="s">
        <v>1200</v>
      </c>
      <c r="G200" s="245"/>
      <c r="H200" s="247" t="s">
        <v>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169</v>
      </c>
      <c r="AU200" s="254" t="s">
        <v>93</v>
      </c>
      <c r="AV200" s="13" t="s">
        <v>91</v>
      </c>
      <c r="AW200" s="13" t="s">
        <v>38</v>
      </c>
      <c r="AX200" s="13" t="s">
        <v>83</v>
      </c>
      <c r="AY200" s="254" t="s">
        <v>160</v>
      </c>
    </row>
    <row r="201" s="14" customFormat="1">
      <c r="A201" s="14"/>
      <c r="B201" s="255"/>
      <c r="C201" s="256"/>
      <c r="D201" s="246" t="s">
        <v>169</v>
      </c>
      <c r="E201" s="257" t="s">
        <v>1</v>
      </c>
      <c r="F201" s="258" t="s">
        <v>835</v>
      </c>
      <c r="G201" s="256"/>
      <c r="H201" s="259">
        <v>82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169</v>
      </c>
      <c r="AU201" s="265" t="s">
        <v>93</v>
      </c>
      <c r="AV201" s="14" t="s">
        <v>93</v>
      </c>
      <c r="AW201" s="14" t="s">
        <v>38</v>
      </c>
      <c r="AX201" s="14" t="s">
        <v>83</v>
      </c>
      <c r="AY201" s="265" t="s">
        <v>160</v>
      </c>
    </row>
    <row r="202" s="15" customFormat="1">
      <c r="A202" s="15"/>
      <c r="B202" s="266"/>
      <c r="C202" s="267"/>
      <c r="D202" s="246" t="s">
        <v>169</v>
      </c>
      <c r="E202" s="268" t="s">
        <v>1</v>
      </c>
      <c r="F202" s="269" t="s">
        <v>171</v>
      </c>
      <c r="G202" s="267"/>
      <c r="H202" s="270">
        <v>82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6" t="s">
        <v>169</v>
      </c>
      <c r="AU202" s="276" t="s">
        <v>93</v>
      </c>
      <c r="AV202" s="15" t="s">
        <v>167</v>
      </c>
      <c r="AW202" s="15" t="s">
        <v>38</v>
      </c>
      <c r="AX202" s="15" t="s">
        <v>91</v>
      </c>
      <c r="AY202" s="276" t="s">
        <v>160</v>
      </c>
    </row>
    <row r="203" s="2" customFormat="1">
      <c r="A203" s="40"/>
      <c r="B203" s="41"/>
      <c r="C203" s="288" t="s">
        <v>288</v>
      </c>
      <c r="D203" s="288" t="s">
        <v>357</v>
      </c>
      <c r="E203" s="289" t="s">
        <v>477</v>
      </c>
      <c r="F203" s="290" t="s">
        <v>478</v>
      </c>
      <c r="G203" s="291" t="s">
        <v>177</v>
      </c>
      <c r="H203" s="292">
        <v>82</v>
      </c>
      <c r="I203" s="293"/>
      <c r="J203" s="294">
        <f>ROUND(I203*H203,2)</f>
        <v>0</v>
      </c>
      <c r="K203" s="290" t="s">
        <v>166</v>
      </c>
      <c r="L203" s="295"/>
      <c r="M203" s="296" t="s">
        <v>1</v>
      </c>
      <c r="N203" s="297" t="s">
        <v>48</v>
      </c>
      <c r="O203" s="93"/>
      <c r="P203" s="240">
        <f>O203*H203</f>
        <v>0</v>
      </c>
      <c r="Q203" s="240">
        <v>0.062399999999999997</v>
      </c>
      <c r="R203" s="240">
        <f>Q203*H203</f>
        <v>5.1167999999999996</v>
      </c>
      <c r="S203" s="240">
        <v>0</v>
      </c>
      <c r="T203" s="241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2" t="s">
        <v>229</v>
      </c>
      <c r="AT203" s="242" t="s">
        <v>357</v>
      </c>
      <c r="AU203" s="242" t="s">
        <v>93</v>
      </c>
      <c r="AY203" s="18" t="s">
        <v>160</v>
      </c>
      <c r="BE203" s="243">
        <f>IF(N203="základní",J203,0)</f>
        <v>0</v>
      </c>
      <c r="BF203" s="243">
        <f>IF(N203="snížená",J203,0)</f>
        <v>0</v>
      </c>
      <c r="BG203" s="243">
        <f>IF(N203="zákl. přenesená",J203,0)</f>
        <v>0</v>
      </c>
      <c r="BH203" s="243">
        <f>IF(N203="sníž. přenesená",J203,0)</f>
        <v>0</v>
      </c>
      <c r="BI203" s="243">
        <f>IF(N203="nulová",J203,0)</f>
        <v>0</v>
      </c>
      <c r="BJ203" s="18" t="s">
        <v>91</v>
      </c>
      <c r="BK203" s="243">
        <f>ROUND(I203*H203,2)</f>
        <v>0</v>
      </c>
      <c r="BL203" s="18" t="s">
        <v>167</v>
      </c>
      <c r="BM203" s="242" t="s">
        <v>1251</v>
      </c>
    </row>
    <row r="204" s="2" customFormat="1" ht="16.5" customHeight="1">
      <c r="A204" s="40"/>
      <c r="B204" s="41"/>
      <c r="C204" s="231" t="s">
        <v>297</v>
      </c>
      <c r="D204" s="231" t="s">
        <v>162</v>
      </c>
      <c r="E204" s="232" t="s">
        <v>1252</v>
      </c>
      <c r="F204" s="233" t="s">
        <v>1253</v>
      </c>
      <c r="G204" s="234" t="s">
        <v>177</v>
      </c>
      <c r="H204" s="235">
        <v>44.719999999999999</v>
      </c>
      <c r="I204" s="236"/>
      <c r="J204" s="237">
        <f>ROUND(I204*H204,2)</f>
        <v>0</v>
      </c>
      <c r="K204" s="233" t="s">
        <v>166</v>
      </c>
      <c r="L204" s="46"/>
      <c r="M204" s="238" t="s">
        <v>1</v>
      </c>
      <c r="N204" s="239" t="s">
        <v>48</v>
      </c>
      <c r="O204" s="93"/>
      <c r="P204" s="240">
        <f>O204*H204</f>
        <v>0</v>
      </c>
      <c r="Q204" s="240">
        <v>0.00033</v>
      </c>
      <c r="R204" s="240">
        <f>Q204*H204</f>
        <v>0.014757599999999999</v>
      </c>
      <c r="S204" s="240">
        <v>0</v>
      </c>
      <c r="T204" s="241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2" t="s">
        <v>167</v>
      </c>
      <c r="AT204" s="242" t="s">
        <v>162</v>
      </c>
      <c r="AU204" s="242" t="s">
        <v>93</v>
      </c>
      <c r="AY204" s="18" t="s">
        <v>160</v>
      </c>
      <c r="BE204" s="243">
        <f>IF(N204="základní",J204,0)</f>
        <v>0</v>
      </c>
      <c r="BF204" s="243">
        <f>IF(N204="snížená",J204,0)</f>
        <v>0</v>
      </c>
      <c r="BG204" s="243">
        <f>IF(N204="zákl. přenesená",J204,0)</f>
        <v>0</v>
      </c>
      <c r="BH204" s="243">
        <f>IF(N204="sníž. přenesená",J204,0)</f>
        <v>0</v>
      </c>
      <c r="BI204" s="243">
        <f>IF(N204="nulová",J204,0)</f>
        <v>0</v>
      </c>
      <c r="BJ204" s="18" t="s">
        <v>91</v>
      </c>
      <c r="BK204" s="243">
        <f>ROUND(I204*H204,2)</f>
        <v>0</v>
      </c>
      <c r="BL204" s="18" t="s">
        <v>167</v>
      </c>
      <c r="BM204" s="242" t="s">
        <v>1254</v>
      </c>
    </row>
    <row r="205" s="13" customFormat="1">
      <c r="A205" s="13"/>
      <c r="B205" s="244"/>
      <c r="C205" s="245"/>
      <c r="D205" s="246" t="s">
        <v>169</v>
      </c>
      <c r="E205" s="247" t="s">
        <v>1</v>
      </c>
      <c r="F205" s="248" t="s">
        <v>1200</v>
      </c>
      <c r="G205" s="245"/>
      <c r="H205" s="247" t="s">
        <v>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169</v>
      </c>
      <c r="AU205" s="254" t="s">
        <v>93</v>
      </c>
      <c r="AV205" s="13" t="s">
        <v>91</v>
      </c>
      <c r="AW205" s="13" t="s">
        <v>38</v>
      </c>
      <c r="AX205" s="13" t="s">
        <v>83</v>
      </c>
      <c r="AY205" s="254" t="s">
        <v>160</v>
      </c>
    </row>
    <row r="206" s="14" customFormat="1">
      <c r="A206" s="14"/>
      <c r="B206" s="255"/>
      <c r="C206" s="256"/>
      <c r="D206" s="246" t="s">
        <v>169</v>
      </c>
      <c r="E206" s="257" t="s">
        <v>1</v>
      </c>
      <c r="F206" s="258" t="s">
        <v>1255</v>
      </c>
      <c r="G206" s="256"/>
      <c r="H206" s="259">
        <v>27.140000000000001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169</v>
      </c>
      <c r="AU206" s="265" t="s">
        <v>93</v>
      </c>
      <c r="AV206" s="14" t="s">
        <v>93</v>
      </c>
      <c r="AW206" s="14" t="s">
        <v>38</v>
      </c>
      <c r="AX206" s="14" t="s">
        <v>83</v>
      </c>
      <c r="AY206" s="265" t="s">
        <v>160</v>
      </c>
    </row>
    <row r="207" s="14" customFormat="1">
      <c r="A207" s="14"/>
      <c r="B207" s="255"/>
      <c r="C207" s="256"/>
      <c r="D207" s="246" t="s">
        <v>169</v>
      </c>
      <c r="E207" s="257" t="s">
        <v>1</v>
      </c>
      <c r="F207" s="258" t="s">
        <v>1256</v>
      </c>
      <c r="G207" s="256"/>
      <c r="H207" s="259">
        <v>17.579999999999998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169</v>
      </c>
      <c r="AU207" s="265" t="s">
        <v>93</v>
      </c>
      <c r="AV207" s="14" t="s">
        <v>93</v>
      </c>
      <c r="AW207" s="14" t="s">
        <v>38</v>
      </c>
      <c r="AX207" s="14" t="s">
        <v>83</v>
      </c>
      <c r="AY207" s="265" t="s">
        <v>160</v>
      </c>
    </row>
    <row r="208" s="15" customFormat="1">
      <c r="A208" s="15"/>
      <c r="B208" s="266"/>
      <c r="C208" s="267"/>
      <c r="D208" s="246" t="s">
        <v>169</v>
      </c>
      <c r="E208" s="268" t="s">
        <v>1</v>
      </c>
      <c r="F208" s="269" t="s">
        <v>171</v>
      </c>
      <c r="G208" s="267"/>
      <c r="H208" s="270">
        <v>44.719999999999999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6" t="s">
        <v>169</v>
      </c>
      <c r="AU208" s="276" t="s">
        <v>93</v>
      </c>
      <c r="AV208" s="15" t="s">
        <v>167</v>
      </c>
      <c r="AW208" s="15" t="s">
        <v>38</v>
      </c>
      <c r="AX208" s="15" t="s">
        <v>91</v>
      </c>
      <c r="AY208" s="276" t="s">
        <v>160</v>
      </c>
    </row>
    <row r="209" s="2" customFormat="1" ht="21.75" customHeight="1">
      <c r="A209" s="40"/>
      <c r="B209" s="41"/>
      <c r="C209" s="231" t="s">
        <v>301</v>
      </c>
      <c r="D209" s="231" t="s">
        <v>162</v>
      </c>
      <c r="E209" s="232" t="s">
        <v>1257</v>
      </c>
      <c r="F209" s="233" t="s">
        <v>1258</v>
      </c>
      <c r="G209" s="234" t="s">
        <v>165</v>
      </c>
      <c r="H209" s="235">
        <v>63</v>
      </c>
      <c r="I209" s="236"/>
      <c r="J209" s="237">
        <f>ROUND(I209*H209,2)</f>
        <v>0</v>
      </c>
      <c r="K209" s="233" t="s">
        <v>166</v>
      </c>
      <c r="L209" s="46"/>
      <c r="M209" s="238" t="s">
        <v>1</v>
      </c>
      <c r="N209" s="239" t="s">
        <v>48</v>
      </c>
      <c r="O209" s="93"/>
      <c r="P209" s="240">
        <f>O209*H209</f>
        <v>0</v>
      </c>
      <c r="Q209" s="240">
        <v>0.00020000000000000001</v>
      </c>
      <c r="R209" s="240">
        <f>Q209*H209</f>
        <v>0.0126</v>
      </c>
      <c r="S209" s="240">
        <v>0</v>
      </c>
      <c r="T209" s="241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2" t="s">
        <v>167</v>
      </c>
      <c r="AT209" s="242" t="s">
        <v>162</v>
      </c>
      <c r="AU209" s="242" t="s">
        <v>93</v>
      </c>
      <c r="AY209" s="18" t="s">
        <v>160</v>
      </c>
      <c r="BE209" s="243">
        <f>IF(N209="základní",J209,0)</f>
        <v>0</v>
      </c>
      <c r="BF209" s="243">
        <f>IF(N209="snížená",J209,0)</f>
        <v>0</v>
      </c>
      <c r="BG209" s="243">
        <f>IF(N209="zákl. přenesená",J209,0)</f>
        <v>0</v>
      </c>
      <c r="BH209" s="243">
        <f>IF(N209="sníž. přenesená",J209,0)</f>
        <v>0</v>
      </c>
      <c r="BI209" s="243">
        <f>IF(N209="nulová",J209,0)</f>
        <v>0</v>
      </c>
      <c r="BJ209" s="18" t="s">
        <v>91</v>
      </c>
      <c r="BK209" s="243">
        <f>ROUND(I209*H209,2)</f>
        <v>0</v>
      </c>
      <c r="BL209" s="18" t="s">
        <v>167</v>
      </c>
      <c r="BM209" s="242" t="s">
        <v>1259</v>
      </c>
    </row>
    <row r="210" s="13" customFormat="1">
      <c r="A210" s="13"/>
      <c r="B210" s="244"/>
      <c r="C210" s="245"/>
      <c r="D210" s="246" t="s">
        <v>169</v>
      </c>
      <c r="E210" s="247" t="s">
        <v>1</v>
      </c>
      <c r="F210" s="248" t="s">
        <v>1200</v>
      </c>
      <c r="G210" s="245"/>
      <c r="H210" s="247" t="s">
        <v>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169</v>
      </c>
      <c r="AU210" s="254" t="s">
        <v>93</v>
      </c>
      <c r="AV210" s="13" t="s">
        <v>91</v>
      </c>
      <c r="AW210" s="13" t="s">
        <v>38</v>
      </c>
      <c r="AX210" s="13" t="s">
        <v>83</v>
      </c>
      <c r="AY210" s="254" t="s">
        <v>160</v>
      </c>
    </row>
    <row r="211" s="14" customFormat="1">
      <c r="A211" s="14"/>
      <c r="B211" s="255"/>
      <c r="C211" s="256"/>
      <c r="D211" s="246" t="s">
        <v>169</v>
      </c>
      <c r="E211" s="257" t="s">
        <v>1</v>
      </c>
      <c r="F211" s="258" t="s">
        <v>1260</v>
      </c>
      <c r="G211" s="256"/>
      <c r="H211" s="259">
        <v>22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169</v>
      </c>
      <c r="AU211" s="265" t="s">
        <v>93</v>
      </c>
      <c r="AV211" s="14" t="s">
        <v>93</v>
      </c>
      <c r="AW211" s="14" t="s">
        <v>38</v>
      </c>
      <c r="AX211" s="14" t="s">
        <v>83</v>
      </c>
      <c r="AY211" s="265" t="s">
        <v>160</v>
      </c>
    </row>
    <row r="212" s="14" customFormat="1">
      <c r="A212" s="14"/>
      <c r="B212" s="255"/>
      <c r="C212" s="256"/>
      <c r="D212" s="246" t="s">
        <v>169</v>
      </c>
      <c r="E212" s="257" t="s">
        <v>1</v>
      </c>
      <c r="F212" s="258" t="s">
        <v>1261</v>
      </c>
      <c r="G212" s="256"/>
      <c r="H212" s="259">
        <v>41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169</v>
      </c>
      <c r="AU212" s="265" t="s">
        <v>93</v>
      </c>
      <c r="AV212" s="14" t="s">
        <v>93</v>
      </c>
      <c r="AW212" s="14" t="s">
        <v>38</v>
      </c>
      <c r="AX212" s="14" t="s">
        <v>83</v>
      </c>
      <c r="AY212" s="265" t="s">
        <v>160</v>
      </c>
    </row>
    <row r="213" s="15" customFormat="1">
      <c r="A213" s="15"/>
      <c r="B213" s="266"/>
      <c r="C213" s="267"/>
      <c r="D213" s="246" t="s">
        <v>169</v>
      </c>
      <c r="E213" s="268" t="s">
        <v>1</v>
      </c>
      <c r="F213" s="269" t="s">
        <v>171</v>
      </c>
      <c r="G213" s="267"/>
      <c r="H213" s="270">
        <v>63</v>
      </c>
      <c r="I213" s="271"/>
      <c r="J213" s="267"/>
      <c r="K213" s="267"/>
      <c r="L213" s="272"/>
      <c r="M213" s="273"/>
      <c r="N213" s="274"/>
      <c r="O213" s="274"/>
      <c r="P213" s="274"/>
      <c r="Q213" s="274"/>
      <c r="R213" s="274"/>
      <c r="S213" s="274"/>
      <c r="T213" s="27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6" t="s">
        <v>169</v>
      </c>
      <c r="AU213" s="276" t="s">
        <v>93</v>
      </c>
      <c r="AV213" s="15" t="s">
        <v>167</v>
      </c>
      <c r="AW213" s="15" t="s">
        <v>38</v>
      </c>
      <c r="AX213" s="15" t="s">
        <v>91</v>
      </c>
      <c r="AY213" s="276" t="s">
        <v>160</v>
      </c>
    </row>
    <row r="214" s="2" customFormat="1" ht="16.5" customHeight="1">
      <c r="A214" s="40"/>
      <c r="B214" s="41"/>
      <c r="C214" s="231" t="s">
        <v>307</v>
      </c>
      <c r="D214" s="231" t="s">
        <v>162</v>
      </c>
      <c r="E214" s="232" t="s">
        <v>1262</v>
      </c>
      <c r="F214" s="233" t="s">
        <v>1263</v>
      </c>
      <c r="G214" s="234" t="s">
        <v>177</v>
      </c>
      <c r="H214" s="235">
        <v>89.439999999999998</v>
      </c>
      <c r="I214" s="236"/>
      <c r="J214" s="237">
        <f>ROUND(I214*H214,2)</f>
        <v>0</v>
      </c>
      <c r="K214" s="233" t="s">
        <v>166</v>
      </c>
      <c r="L214" s="46"/>
      <c r="M214" s="238" t="s">
        <v>1</v>
      </c>
      <c r="N214" s="239" t="s">
        <v>48</v>
      </c>
      <c r="O214" s="93"/>
      <c r="P214" s="240">
        <f>O214*H214</f>
        <v>0</v>
      </c>
      <c r="Q214" s="240">
        <v>0.0010100000000000001</v>
      </c>
      <c r="R214" s="240">
        <f>Q214*H214</f>
        <v>0.090334399999999995</v>
      </c>
      <c r="S214" s="240">
        <v>0</v>
      </c>
      <c r="T214" s="241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2" t="s">
        <v>167</v>
      </c>
      <c r="AT214" s="242" t="s">
        <v>162</v>
      </c>
      <c r="AU214" s="242" t="s">
        <v>93</v>
      </c>
      <c r="AY214" s="18" t="s">
        <v>160</v>
      </c>
      <c r="BE214" s="243">
        <f>IF(N214="základní",J214,0)</f>
        <v>0</v>
      </c>
      <c r="BF214" s="243">
        <f>IF(N214="snížená",J214,0)</f>
        <v>0</v>
      </c>
      <c r="BG214" s="243">
        <f>IF(N214="zákl. přenesená",J214,0)</f>
        <v>0</v>
      </c>
      <c r="BH214" s="243">
        <f>IF(N214="sníž. přenesená",J214,0)</f>
        <v>0</v>
      </c>
      <c r="BI214" s="243">
        <f>IF(N214="nulová",J214,0)</f>
        <v>0</v>
      </c>
      <c r="BJ214" s="18" t="s">
        <v>91</v>
      </c>
      <c r="BK214" s="243">
        <f>ROUND(I214*H214,2)</f>
        <v>0</v>
      </c>
      <c r="BL214" s="18" t="s">
        <v>167</v>
      </c>
      <c r="BM214" s="242" t="s">
        <v>1264</v>
      </c>
    </row>
    <row r="215" s="13" customFormat="1">
      <c r="A215" s="13"/>
      <c r="B215" s="244"/>
      <c r="C215" s="245"/>
      <c r="D215" s="246" t="s">
        <v>169</v>
      </c>
      <c r="E215" s="247" t="s">
        <v>1</v>
      </c>
      <c r="F215" s="248" t="s">
        <v>1200</v>
      </c>
      <c r="G215" s="245"/>
      <c r="H215" s="247" t="s">
        <v>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169</v>
      </c>
      <c r="AU215" s="254" t="s">
        <v>93</v>
      </c>
      <c r="AV215" s="13" t="s">
        <v>91</v>
      </c>
      <c r="AW215" s="13" t="s">
        <v>38</v>
      </c>
      <c r="AX215" s="13" t="s">
        <v>83</v>
      </c>
      <c r="AY215" s="254" t="s">
        <v>160</v>
      </c>
    </row>
    <row r="216" s="14" customFormat="1">
      <c r="A216" s="14"/>
      <c r="B216" s="255"/>
      <c r="C216" s="256"/>
      <c r="D216" s="246" t="s">
        <v>169</v>
      </c>
      <c r="E216" s="257" t="s">
        <v>1</v>
      </c>
      <c r="F216" s="258" t="s">
        <v>1265</v>
      </c>
      <c r="G216" s="256"/>
      <c r="H216" s="259">
        <v>54.280000000000001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169</v>
      </c>
      <c r="AU216" s="265" t="s">
        <v>93</v>
      </c>
      <c r="AV216" s="14" t="s">
        <v>93</v>
      </c>
      <c r="AW216" s="14" t="s">
        <v>38</v>
      </c>
      <c r="AX216" s="14" t="s">
        <v>83</v>
      </c>
      <c r="AY216" s="265" t="s">
        <v>160</v>
      </c>
    </row>
    <row r="217" s="14" customFormat="1">
      <c r="A217" s="14"/>
      <c r="B217" s="255"/>
      <c r="C217" s="256"/>
      <c r="D217" s="246" t="s">
        <v>169</v>
      </c>
      <c r="E217" s="257" t="s">
        <v>1</v>
      </c>
      <c r="F217" s="258" t="s">
        <v>1266</v>
      </c>
      <c r="G217" s="256"/>
      <c r="H217" s="259">
        <v>35.159999999999997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169</v>
      </c>
      <c r="AU217" s="265" t="s">
        <v>93</v>
      </c>
      <c r="AV217" s="14" t="s">
        <v>93</v>
      </c>
      <c r="AW217" s="14" t="s">
        <v>38</v>
      </c>
      <c r="AX217" s="14" t="s">
        <v>83</v>
      </c>
      <c r="AY217" s="265" t="s">
        <v>160</v>
      </c>
    </row>
    <row r="218" s="15" customFormat="1">
      <c r="A218" s="15"/>
      <c r="B218" s="266"/>
      <c r="C218" s="267"/>
      <c r="D218" s="246" t="s">
        <v>169</v>
      </c>
      <c r="E218" s="268" t="s">
        <v>1</v>
      </c>
      <c r="F218" s="269" t="s">
        <v>171</v>
      </c>
      <c r="G218" s="267"/>
      <c r="H218" s="270">
        <v>89.439999999999998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6" t="s">
        <v>169</v>
      </c>
      <c r="AU218" s="276" t="s">
        <v>93</v>
      </c>
      <c r="AV218" s="15" t="s">
        <v>167</v>
      </c>
      <c r="AW218" s="15" t="s">
        <v>38</v>
      </c>
      <c r="AX218" s="15" t="s">
        <v>91</v>
      </c>
      <c r="AY218" s="276" t="s">
        <v>160</v>
      </c>
    </row>
    <row r="219" s="2" customFormat="1">
      <c r="A219" s="40"/>
      <c r="B219" s="41"/>
      <c r="C219" s="231" t="s">
        <v>314</v>
      </c>
      <c r="D219" s="231" t="s">
        <v>162</v>
      </c>
      <c r="E219" s="232" t="s">
        <v>1267</v>
      </c>
      <c r="F219" s="233" t="s">
        <v>1268</v>
      </c>
      <c r="G219" s="234" t="s">
        <v>182</v>
      </c>
      <c r="H219" s="235">
        <v>224.672</v>
      </c>
      <c r="I219" s="236"/>
      <c r="J219" s="237">
        <f>ROUND(I219*H219,2)</f>
        <v>0</v>
      </c>
      <c r="K219" s="233" t="s">
        <v>166</v>
      </c>
      <c r="L219" s="46"/>
      <c r="M219" s="238" t="s">
        <v>1</v>
      </c>
      <c r="N219" s="239" t="s">
        <v>48</v>
      </c>
      <c r="O219" s="93"/>
      <c r="P219" s="240">
        <f>O219*H219</f>
        <v>0</v>
      </c>
      <c r="Q219" s="240">
        <v>0.00014999999999999999</v>
      </c>
      <c r="R219" s="240">
        <f>Q219*H219</f>
        <v>0.033700799999999996</v>
      </c>
      <c r="S219" s="240">
        <v>0</v>
      </c>
      <c r="T219" s="241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2" t="s">
        <v>167</v>
      </c>
      <c r="AT219" s="242" t="s">
        <v>162</v>
      </c>
      <c r="AU219" s="242" t="s">
        <v>93</v>
      </c>
      <c r="AY219" s="18" t="s">
        <v>160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8" t="s">
        <v>91</v>
      </c>
      <c r="BK219" s="243">
        <f>ROUND(I219*H219,2)</f>
        <v>0</v>
      </c>
      <c r="BL219" s="18" t="s">
        <v>167</v>
      </c>
      <c r="BM219" s="242" t="s">
        <v>1269</v>
      </c>
    </row>
    <row r="220" s="13" customFormat="1">
      <c r="A220" s="13"/>
      <c r="B220" s="244"/>
      <c r="C220" s="245"/>
      <c r="D220" s="246" t="s">
        <v>169</v>
      </c>
      <c r="E220" s="247" t="s">
        <v>1</v>
      </c>
      <c r="F220" s="248" t="s">
        <v>1200</v>
      </c>
      <c r="G220" s="245"/>
      <c r="H220" s="247" t="s">
        <v>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4" t="s">
        <v>169</v>
      </c>
      <c r="AU220" s="254" t="s">
        <v>93</v>
      </c>
      <c r="AV220" s="13" t="s">
        <v>91</v>
      </c>
      <c r="AW220" s="13" t="s">
        <v>38</v>
      </c>
      <c r="AX220" s="13" t="s">
        <v>83</v>
      </c>
      <c r="AY220" s="254" t="s">
        <v>160</v>
      </c>
    </row>
    <row r="221" s="14" customFormat="1">
      <c r="A221" s="14"/>
      <c r="B221" s="255"/>
      <c r="C221" s="256"/>
      <c r="D221" s="246" t="s">
        <v>169</v>
      </c>
      <c r="E221" s="257" t="s">
        <v>1</v>
      </c>
      <c r="F221" s="258" t="s">
        <v>1270</v>
      </c>
      <c r="G221" s="256"/>
      <c r="H221" s="259">
        <v>224.672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169</v>
      </c>
      <c r="AU221" s="265" t="s">
        <v>93</v>
      </c>
      <c r="AV221" s="14" t="s">
        <v>93</v>
      </c>
      <c r="AW221" s="14" t="s">
        <v>38</v>
      </c>
      <c r="AX221" s="14" t="s">
        <v>83</v>
      </c>
      <c r="AY221" s="265" t="s">
        <v>160</v>
      </c>
    </row>
    <row r="222" s="15" customFormat="1">
      <c r="A222" s="15"/>
      <c r="B222" s="266"/>
      <c r="C222" s="267"/>
      <c r="D222" s="246" t="s">
        <v>169</v>
      </c>
      <c r="E222" s="268" t="s">
        <v>1</v>
      </c>
      <c r="F222" s="269" t="s">
        <v>171</v>
      </c>
      <c r="G222" s="267"/>
      <c r="H222" s="270">
        <v>224.672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6" t="s">
        <v>169</v>
      </c>
      <c r="AU222" s="276" t="s">
        <v>93</v>
      </c>
      <c r="AV222" s="15" t="s">
        <v>167</v>
      </c>
      <c r="AW222" s="15" t="s">
        <v>38</v>
      </c>
      <c r="AX222" s="15" t="s">
        <v>91</v>
      </c>
      <c r="AY222" s="276" t="s">
        <v>160</v>
      </c>
    </row>
    <row r="223" s="2" customFormat="1">
      <c r="A223" s="40"/>
      <c r="B223" s="41"/>
      <c r="C223" s="231" t="s">
        <v>7</v>
      </c>
      <c r="D223" s="231" t="s">
        <v>162</v>
      </c>
      <c r="E223" s="232" t="s">
        <v>1271</v>
      </c>
      <c r="F223" s="233" t="s">
        <v>1272</v>
      </c>
      <c r="G223" s="234" t="s">
        <v>182</v>
      </c>
      <c r="H223" s="235">
        <v>184.00899999999999</v>
      </c>
      <c r="I223" s="236"/>
      <c r="J223" s="237">
        <f>ROUND(I223*H223,2)</f>
        <v>0</v>
      </c>
      <c r="K223" s="233" t="s">
        <v>166</v>
      </c>
      <c r="L223" s="46"/>
      <c r="M223" s="238" t="s">
        <v>1</v>
      </c>
      <c r="N223" s="239" t="s">
        <v>48</v>
      </c>
      <c r="O223" s="93"/>
      <c r="P223" s="240">
        <f>O223*H223</f>
        <v>0</v>
      </c>
      <c r="Q223" s="240">
        <v>0.00014999999999999999</v>
      </c>
      <c r="R223" s="240">
        <f>Q223*H223</f>
        <v>0.027601349999999997</v>
      </c>
      <c r="S223" s="240">
        <v>0</v>
      </c>
      <c r="T223" s="241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2" t="s">
        <v>167</v>
      </c>
      <c r="AT223" s="242" t="s">
        <v>162</v>
      </c>
      <c r="AU223" s="242" t="s">
        <v>93</v>
      </c>
      <c r="AY223" s="18" t="s">
        <v>160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8" t="s">
        <v>91</v>
      </c>
      <c r="BK223" s="243">
        <f>ROUND(I223*H223,2)</f>
        <v>0</v>
      </c>
      <c r="BL223" s="18" t="s">
        <v>167</v>
      </c>
      <c r="BM223" s="242" t="s">
        <v>1273</v>
      </c>
    </row>
    <row r="224" s="13" customFormat="1">
      <c r="A224" s="13"/>
      <c r="B224" s="244"/>
      <c r="C224" s="245"/>
      <c r="D224" s="246" t="s">
        <v>169</v>
      </c>
      <c r="E224" s="247" t="s">
        <v>1</v>
      </c>
      <c r="F224" s="248" t="s">
        <v>1200</v>
      </c>
      <c r="G224" s="245"/>
      <c r="H224" s="247" t="s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169</v>
      </c>
      <c r="AU224" s="254" t="s">
        <v>93</v>
      </c>
      <c r="AV224" s="13" t="s">
        <v>91</v>
      </c>
      <c r="AW224" s="13" t="s">
        <v>38</v>
      </c>
      <c r="AX224" s="13" t="s">
        <v>83</v>
      </c>
      <c r="AY224" s="254" t="s">
        <v>160</v>
      </c>
    </row>
    <row r="225" s="14" customFormat="1">
      <c r="A225" s="14"/>
      <c r="B225" s="255"/>
      <c r="C225" s="256"/>
      <c r="D225" s="246" t="s">
        <v>169</v>
      </c>
      <c r="E225" s="257" t="s">
        <v>1</v>
      </c>
      <c r="F225" s="258" t="s">
        <v>1274</v>
      </c>
      <c r="G225" s="256"/>
      <c r="H225" s="259">
        <v>184.00899999999999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169</v>
      </c>
      <c r="AU225" s="265" t="s">
        <v>93</v>
      </c>
      <c r="AV225" s="14" t="s">
        <v>93</v>
      </c>
      <c r="AW225" s="14" t="s">
        <v>38</v>
      </c>
      <c r="AX225" s="14" t="s">
        <v>83</v>
      </c>
      <c r="AY225" s="265" t="s">
        <v>160</v>
      </c>
    </row>
    <row r="226" s="15" customFormat="1">
      <c r="A226" s="15"/>
      <c r="B226" s="266"/>
      <c r="C226" s="267"/>
      <c r="D226" s="246" t="s">
        <v>169</v>
      </c>
      <c r="E226" s="268" t="s">
        <v>1</v>
      </c>
      <c r="F226" s="269" t="s">
        <v>171</v>
      </c>
      <c r="G226" s="267"/>
      <c r="H226" s="270">
        <v>184.00899999999999</v>
      </c>
      <c r="I226" s="271"/>
      <c r="J226" s="267"/>
      <c r="K226" s="267"/>
      <c r="L226" s="272"/>
      <c r="M226" s="273"/>
      <c r="N226" s="274"/>
      <c r="O226" s="274"/>
      <c r="P226" s="274"/>
      <c r="Q226" s="274"/>
      <c r="R226" s="274"/>
      <c r="S226" s="274"/>
      <c r="T226" s="27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6" t="s">
        <v>169</v>
      </c>
      <c r="AU226" s="276" t="s">
        <v>93</v>
      </c>
      <c r="AV226" s="15" t="s">
        <v>167</v>
      </c>
      <c r="AW226" s="15" t="s">
        <v>38</v>
      </c>
      <c r="AX226" s="15" t="s">
        <v>91</v>
      </c>
      <c r="AY226" s="276" t="s">
        <v>160</v>
      </c>
    </row>
    <row r="227" s="2" customFormat="1">
      <c r="A227" s="40"/>
      <c r="B227" s="41"/>
      <c r="C227" s="231" t="s">
        <v>330</v>
      </c>
      <c r="D227" s="231" t="s">
        <v>162</v>
      </c>
      <c r="E227" s="232" t="s">
        <v>1275</v>
      </c>
      <c r="F227" s="233" t="s">
        <v>1276</v>
      </c>
      <c r="G227" s="234" t="s">
        <v>182</v>
      </c>
      <c r="H227" s="235">
        <v>211.892</v>
      </c>
      <c r="I227" s="236"/>
      <c r="J227" s="237">
        <f>ROUND(I227*H227,2)</f>
        <v>0</v>
      </c>
      <c r="K227" s="233" t="s">
        <v>166</v>
      </c>
      <c r="L227" s="46"/>
      <c r="M227" s="238" t="s">
        <v>1</v>
      </c>
      <c r="N227" s="239" t="s">
        <v>48</v>
      </c>
      <c r="O227" s="93"/>
      <c r="P227" s="240">
        <f>O227*H227</f>
        <v>0</v>
      </c>
      <c r="Q227" s="240">
        <v>0</v>
      </c>
      <c r="R227" s="240">
        <f>Q227*H227</f>
        <v>0</v>
      </c>
      <c r="S227" s="240">
        <v>0</v>
      </c>
      <c r="T227" s="241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2" t="s">
        <v>167</v>
      </c>
      <c r="AT227" s="242" t="s">
        <v>162</v>
      </c>
      <c r="AU227" s="242" t="s">
        <v>93</v>
      </c>
      <c r="AY227" s="18" t="s">
        <v>160</v>
      </c>
      <c r="BE227" s="243">
        <f>IF(N227="základní",J227,0)</f>
        <v>0</v>
      </c>
      <c r="BF227" s="243">
        <f>IF(N227="snížená",J227,0)</f>
        <v>0</v>
      </c>
      <c r="BG227" s="243">
        <f>IF(N227="zákl. přenesená",J227,0)</f>
        <v>0</v>
      </c>
      <c r="BH227" s="243">
        <f>IF(N227="sníž. přenesená",J227,0)</f>
        <v>0</v>
      </c>
      <c r="BI227" s="243">
        <f>IF(N227="nulová",J227,0)</f>
        <v>0</v>
      </c>
      <c r="BJ227" s="18" t="s">
        <v>91</v>
      </c>
      <c r="BK227" s="243">
        <f>ROUND(I227*H227,2)</f>
        <v>0</v>
      </c>
      <c r="BL227" s="18" t="s">
        <v>167</v>
      </c>
      <c r="BM227" s="242" t="s">
        <v>1277</v>
      </c>
    </row>
    <row r="228" s="13" customFormat="1">
      <c r="A228" s="13"/>
      <c r="B228" s="244"/>
      <c r="C228" s="245"/>
      <c r="D228" s="246" t="s">
        <v>169</v>
      </c>
      <c r="E228" s="247" t="s">
        <v>1</v>
      </c>
      <c r="F228" s="248" t="s">
        <v>1200</v>
      </c>
      <c r="G228" s="245"/>
      <c r="H228" s="247" t="s">
        <v>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169</v>
      </c>
      <c r="AU228" s="254" t="s">
        <v>93</v>
      </c>
      <c r="AV228" s="13" t="s">
        <v>91</v>
      </c>
      <c r="AW228" s="13" t="s">
        <v>38</v>
      </c>
      <c r="AX228" s="13" t="s">
        <v>83</v>
      </c>
      <c r="AY228" s="254" t="s">
        <v>160</v>
      </c>
    </row>
    <row r="229" s="14" customFormat="1">
      <c r="A229" s="14"/>
      <c r="B229" s="255"/>
      <c r="C229" s="256"/>
      <c r="D229" s="246" t="s">
        <v>169</v>
      </c>
      <c r="E229" s="257" t="s">
        <v>1</v>
      </c>
      <c r="F229" s="258" t="s">
        <v>1278</v>
      </c>
      <c r="G229" s="256"/>
      <c r="H229" s="259">
        <v>211.892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169</v>
      </c>
      <c r="AU229" s="265" t="s">
        <v>93</v>
      </c>
      <c r="AV229" s="14" t="s">
        <v>93</v>
      </c>
      <c r="AW229" s="14" t="s">
        <v>38</v>
      </c>
      <c r="AX229" s="14" t="s">
        <v>83</v>
      </c>
      <c r="AY229" s="265" t="s">
        <v>160</v>
      </c>
    </row>
    <row r="230" s="15" customFormat="1">
      <c r="A230" s="15"/>
      <c r="B230" s="266"/>
      <c r="C230" s="267"/>
      <c r="D230" s="246" t="s">
        <v>169</v>
      </c>
      <c r="E230" s="268" t="s">
        <v>1</v>
      </c>
      <c r="F230" s="269" t="s">
        <v>171</v>
      </c>
      <c r="G230" s="267"/>
      <c r="H230" s="270">
        <v>211.892</v>
      </c>
      <c r="I230" s="271"/>
      <c r="J230" s="267"/>
      <c r="K230" s="267"/>
      <c r="L230" s="272"/>
      <c r="M230" s="273"/>
      <c r="N230" s="274"/>
      <c r="O230" s="274"/>
      <c r="P230" s="274"/>
      <c r="Q230" s="274"/>
      <c r="R230" s="274"/>
      <c r="S230" s="274"/>
      <c r="T230" s="27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6" t="s">
        <v>169</v>
      </c>
      <c r="AU230" s="276" t="s">
        <v>93</v>
      </c>
      <c r="AV230" s="15" t="s">
        <v>167</v>
      </c>
      <c r="AW230" s="15" t="s">
        <v>38</v>
      </c>
      <c r="AX230" s="15" t="s">
        <v>91</v>
      </c>
      <c r="AY230" s="276" t="s">
        <v>160</v>
      </c>
    </row>
    <row r="231" s="2" customFormat="1" ht="16.5" customHeight="1">
      <c r="A231" s="40"/>
      <c r="B231" s="41"/>
      <c r="C231" s="288" t="s">
        <v>334</v>
      </c>
      <c r="D231" s="288" t="s">
        <v>357</v>
      </c>
      <c r="E231" s="289" t="s">
        <v>1279</v>
      </c>
      <c r="F231" s="290" t="s">
        <v>1280</v>
      </c>
      <c r="G231" s="291" t="s">
        <v>276</v>
      </c>
      <c r="H231" s="292">
        <v>30.091999999999999</v>
      </c>
      <c r="I231" s="293"/>
      <c r="J231" s="294">
        <f>ROUND(I231*H231,2)</f>
        <v>0</v>
      </c>
      <c r="K231" s="290" t="s">
        <v>1</v>
      </c>
      <c r="L231" s="295"/>
      <c r="M231" s="296" t="s">
        <v>1</v>
      </c>
      <c r="N231" s="297" t="s">
        <v>48</v>
      </c>
      <c r="O231" s="93"/>
      <c r="P231" s="240">
        <f>O231*H231</f>
        <v>0</v>
      </c>
      <c r="Q231" s="240">
        <v>0</v>
      </c>
      <c r="R231" s="240">
        <f>Q231*H231</f>
        <v>0</v>
      </c>
      <c r="S231" s="240">
        <v>0</v>
      </c>
      <c r="T231" s="241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42" t="s">
        <v>229</v>
      </c>
      <c r="AT231" s="242" t="s">
        <v>357</v>
      </c>
      <c r="AU231" s="242" t="s">
        <v>93</v>
      </c>
      <c r="AY231" s="18" t="s">
        <v>160</v>
      </c>
      <c r="BE231" s="243">
        <f>IF(N231="základní",J231,0)</f>
        <v>0</v>
      </c>
      <c r="BF231" s="243">
        <f>IF(N231="snížená",J231,0)</f>
        <v>0</v>
      </c>
      <c r="BG231" s="243">
        <f>IF(N231="zákl. přenesená",J231,0)</f>
        <v>0</v>
      </c>
      <c r="BH231" s="243">
        <f>IF(N231="sníž. přenesená",J231,0)</f>
        <v>0</v>
      </c>
      <c r="BI231" s="243">
        <f>IF(N231="nulová",J231,0)</f>
        <v>0</v>
      </c>
      <c r="BJ231" s="18" t="s">
        <v>91</v>
      </c>
      <c r="BK231" s="243">
        <f>ROUND(I231*H231,2)</f>
        <v>0</v>
      </c>
      <c r="BL231" s="18" t="s">
        <v>167</v>
      </c>
      <c r="BM231" s="242" t="s">
        <v>1281</v>
      </c>
    </row>
    <row r="232" s="13" customFormat="1">
      <c r="A232" s="13"/>
      <c r="B232" s="244"/>
      <c r="C232" s="245"/>
      <c r="D232" s="246" t="s">
        <v>169</v>
      </c>
      <c r="E232" s="247" t="s">
        <v>1</v>
      </c>
      <c r="F232" s="248" t="s">
        <v>1200</v>
      </c>
      <c r="G232" s="245"/>
      <c r="H232" s="247" t="s">
        <v>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169</v>
      </c>
      <c r="AU232" s="254" t="s">
        <v>93</v>
      </c>
      <c r="AV232" s="13" t="s">
        <v>91</v>
      </c>
      <c r="AW232" s="13" t="s">
        <v>38</v>
      </c>
      <c r="AX232" s="13" t="s">
        <v>83</v>
      </c>
      <c r="AY232" s="254" t="s">
        <v>160</v>
      </c>
    </row>
    <row r="233" s="13" customFormat="1">
      <c r="A233" s="13"/>
      <c r="B233" s="244"/>
      <c r="C233" s="245"/>
      <c r="D233" s="246" t="s">
        <v>169</v>
      </c>
      <c r="E233" s="247" t="s">
        <v>1</v>
      </c>
      <c r="F233" s="248" t="s">
        <v>1282</v>
      </c>
      <c r="G233" s="245"/>
      <c r="H233" s="247" t="s">
        <v>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4" t="s">
        <v>169</v>
      </c>
      <c r="AU233" s="254" t="s">
        <v>93</v>
      </c>
      <c r="AV233" s="13" t="s">
        <v>91</v>
      </c>
      <c r="AW233" s="13" t="s">
        <v>38</v>
      </c>
      <c r="AX233" s="13" t="s">
        <v>83</v>
      </c>
      <c r="AY233" s="254" t="s">
        <v>160</v>
      </c>
    </row>
    <row r="234" s="14" customFormat="1">
      <c r="A234" s="14"/>
      <c r="B234" s="255"/>
      <c r="C234" s="256"/>
      <c r="D234" s="246" t="s">
        <v>169</v>
      </c>
      <c r="E234" s="257" t="s">
        <v>1</v>
      </c>
      <c r="F234" s="258" t="s">
        <v>1283</v>
      </c>
      <c r="G234" s="256"/>
      <c r="H234" s="259">
        <v>30.091999999999999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169</v>
      </c>
      <c r="AU234" s="265" t="s">
        <v>93</v>
      </c>
      <c r="AV234" s="14" t="s">
        <v>93</v>
      </c>
      <c r="AW234" s="14" t="s">
        <v>38</v>
      </c>
      <c r="AX234" s="14" t="s">
        <v>83</v>
      </c>
      <c r="AY234" s="265" t="s">
        <v>160</v>
      </c>
    </row>
    <row r="235" s="15" customFormat="1">
      <c r="A235" s="15"/>
      <c r="B235" s="266"/>
      <c r="C235" s="267"/>
      <c r="D235" s="246" t="s">
        <v>169</v>
      </c>
      <c r="E235" s="268" t="s">
        <v>1</v>
      </c>
      <c r="F235" s="269" t="s">
        <v>171</v>
      </c>
      <c r="G235" s="267"/>
      <c r="H235" s="270">
        <v>30.091999999999999</v>
      </c>
      <c r="I235" s="271"/>
      <c r="J235" s="267"/>
      <c r="K235" s="267"/>
      <c r="L235" s="272"/>
      <c r="M235" s="273"/>
      <c r="N235" s="274"/>
      <c r="O235" s="274"/>
      <c r="P235" s="274"/>
      <c r="Q235" s="274"/>
      <c r="R235" s="274"/>
      <c r="S235" s="274"/>
      <c r="T235" s="27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6" t="s">
        <v>169</v>
      </c>
      <c r="AU235" s="276" t="s">
        <v>93</v>
      </c>
      <c r="AV235" s="15" t="s">
        <v>167</v>
      </c>
      <c r="AW235" s="15" t="s">
        <v>38</v>
      </c>
      <c r="AX235" s="15" t="s">
        <v>91</v>
      </c>
      <c r="AY235" s="276" t="s">
        <v>160</v>
      </c>
    </row>
    <row r="236" s="2" customFormat="1">
      <c r="A236" s="40"/>
      <c r="B236" s="41"/>
      <c r="C236" s="231" t="s">
        <v>341</v>
      </c>
      <c r="D236" s="231" t="s">
        <v>162</v>
      </c>
      <c r="E236" s="232" t="s">
        <v>1284</v>
      </c>
      <c r="F236" s="233" t="s">
        <v>1285</v>
      </c>
      <c r="G236" s="234" t="s">
        <v>182</v>
      </c>
      <c r="H236" s="235">
        <v>177.22900000000001</v>
      </c>
      <c r="I236" s="236"/>
      <c r="J236" s="237">
        <f>ROUND(I236*H236,2)</f>
        <v>0</v>
      </c>
      <c r="K236" s="233" t="s">
        <v>166</v>
      </c>
      <c r="L236" s="46"/>
      <c r="M236" s="238" t="s">
        <v>1</v>
      </c>
      <c r="N236" s="239" t="s">
        <v>48</v>
      </c>
      <c r="O236" s="93"/>
      <c r="P236" s="240">
        <f>O236*H236</f>
        <v>0</v>
      </c>
      <c r="Q236" s="240">
        <v>0</v>
      </c>
      <c r="R236" s="240">
        <f>Q236*H236</f>
        <v>0</v>
      </c>
      <c r="S236" s="240">
        <v>0</v>
      </c>
      <c r="T236" s="241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2" t="s">
        <v>167</v>
      </c>
      <c r="AT236" s="242" t="s">
        <v>162</v>
      </c>
      <c r="AU236" s="242" t="s">
        <v>93</v>
      </c>
      <c r="AY236" s="18" t="s">
        <v>160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8" t="s">
        <v>91</v>
      </c>
      <c r="BK236" s="243">
        <f>ROUND(I236*H236,2)</f>
        <v>0</v>
      </c>
      <c r="BL236" s="18" t="s">
        <v>167</v>
      </c>
      <c r="BM236" s="242" t="s">
        <v>1286</v>
      </c>
    </row>
    <row r="237" s="13" customFormat="1">
      <c r="A237" s="13"/>
      <c r="B237" s="244"/>
      <c r="C237" s="245"/>
      <c r="D237" s="246" t="s">
        <v>169</v>
      </c>
      <c r="E237" s="247" t="s">
        <v>1</v>
      </c>
      <c r="F237" s="248" t="s">
        <v>1200</v>
      </c>
      <c r="G237" s="245"/>
      <c r="H237" s="247" t="s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169</v>
      </c>
      <c r="AU237" s="254" t="s">
        <v>93</v>
      </c>
      <c r="AV237" s="13" t="s">
        <v>91</v>
      </c>
      <c r="AW237" s="13" t="s">
        <v>38</v>
      </c>
      <c r="AX237" s="13" t="s">
        <v>83</v>
      </c>
      <c r="AY237" s="254" t="s">
        <v>160</v>
      </c>
    </row>
    <row r="238" s="14" customFormat="1">
      <c r="A238" s="14"/>
      <c r="B238" s="255"/>
      <c r="C238" s="256"/>
      <c r="D238" s="246" t="s">
        <v>169</v>
      </c>
      <c r="E238" s="257" t="s">
        <v>1</v>
      </c>
      <c r="F238" s="258" t="s">
        <v>1287</v>
      </c>
      <c r="G238" s="256"/>
      <c r="H238" s="259">
        <v>177.22900000000001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169</v>
      </c>
      <c r="AU238" s="265" t="s">
        <v>93</v>
      </c>
      <c r="AV238" s="14" t="s">
        <v>93</v>
      </c>
      <c r="AW238" s="14" t="s">
        <v>38</v>
      </c>
      <c r="AX238" s="14" t="s">
        <v>83</v>
      </c>
      <c r="AY238" s="265" t="s">
        <v>160</v>
      </c>
    </row>
    <row r="239" s="15" customFormat="1">
      <c r="A239" s="15"/>
      <c r="B239" s="266"/>
      <c r="C239" s="267"/>
      <c r="D239" s="246" t="s">
        <v>169</v>
      </c>
      <c r="E239" s="268" t="s">
        <v>1</v>
      </c>
      <c r="F239" s="269" t="s">
        <v>171</v>
      </c>
      <c r="G239" s="267"/>
      <c r="H239" s="270">
        <v>177.22900000000001</v>
      </c>
      <c r="I239" s="271"/>
      <c r="J239" s="267"/>
      <c r="K239" s="267"/>
      <c r="L239" s="272"/>
      <c r="M239" s="273"/>
      <c r="N239" s="274"/>
      <c r="O239" s="274"/>
      <c r="P239" s="274"/>
      <c r="Q239" s="274"/>
      <c r="R239" s="274"/>
      <c r="S239" s="274"/>
      <c r="T239" s="27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6" t="s">
        <v>169</v>
      </c>
      <c r="AU239" s="276" t="s">
        <v>93</v>
      </c>
      <c r="AV239" s="15" t="s">
        <v>167</v>
      </c>
      <c r="AW239" s="15" t="s">
        <v>38</v>
      </c>
      <c r="AX239" s="15" t="s">
        <v>91</v>
      </c>
      <c r="AY239" s="276" t="s">
        <v>160</v>
      </c>
    </row>
    <row r="240" s="2" customFormat="1" ht="16.5" customHeight="1">
      <c r="A240" s="40"/>
      <c r="B240" s="41"/>
      <c r="C240" s="288" t="s">
        <v>349</v>
      </c>
      <c r="D240" s="288" t="s">
        <v>357</v>
      </c>
      <c r="E240" s="289" t="s">
        <v>1279</v>
      </c>
      <c r="F240" s="290" t="s">
        <v>1280</v>
      </c>
      <c r="G240" s="291" t="s">
        <v>276</v>
      </c>
      <c r="H240" s="292">
        <v>25.34</v>
      </c>
      <c r="I240" s="293"/>
      <c r="J240" s="294">
        <f>ROUND(I240*H240,2)</f>
        <v>0</v>
      </c>
      <c r="K240" s="290" t="s">
        <v>1</v>
      </c>
      <c r="L240" s="295"/>
      <c r="M240" s="296" t="s">
        <v>1</v>
      </c>
      <c r="N240" s="297" t="s">
        <v>48</v>
      </c>
      <c r="O240" s="93"/>
      <c r="P240" s="240">
        <f>O240*H240</f>
        <v>0</v>
      </c>
      <c r="Q240" s="240">
        <v>0</v>
      </c>
      <c r="R240" s="240">
        <f>Q240*H240</f>
        <v>0</v>
      </c>
      <c r="S240" s="240">
        <v>0</v>
      </c>
      <c r="T240" s="241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2" t="s">
        <v>229</v>
      </c>
      <c r="AT240" s="242" t="s">
        <v>357</v>
      </c>
      <c r="AU240" s="242" t="s">
        <v>93</v>
      </c>
      <c r="AY240" s="18" t="s">
        <v>160</v>
      </c>
      <c r="BE240" s="243">
        <f>IF(N240="základní",J240,0)</f>
        <v>0</v>
      </c>
      <c r="BF240" s="243">
        <f>IF(N240="snížená",J240,0)</f>
        <v>0</v>
      </c>
      <c r="BG240" s="243">
        <f>IF(N240="zákl. přenesená",J240,0)</f>
        <v>0</v>
      </c>
      <c r="BH240" s="243">
        <f>IF(N240="sníž. přenesená",J240,0)</f>
        <v>0</v>
      </c>
      <c r="BI240" s="243">
        <f>IF(N240="nulová",J240,0)</f>
        <v>0</v>
      </c>
      <c r="BJ240" s="18" t="s">
        <v>91</v>
      </c>
      <c r="BK240" s="243">
        <f>ROUND(I240*H240,2)</f>
        <v>0</v>
      </c>
      <c r="BL240" s="18" t="s">
        <v>167</v>
      </c>
      <c r="BM240" s="242" t="s">
        <v>1288</v>
      </c>
    </row>
    <row r="241" s="13" customFormat="1">
      <c r="A241" s="13"/>
      <c r="B241" s="244"/>
      <c r="C241" s="245"/>
      <c r="D241" s="246" t="s">
        <v>169</v>
      </c>
      <c r="E241" s="247" t="s">
        <v>1</v>
      </c>
      <c r="F241" s="248" t="s">
        <v>1200</v>
      </c>
      <c r="G241" s="245"/>
      <c r="H241" s="247" t="s">
        <v>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4" t="s">
        <v>169</v>
      </c>
      <c r="AU241" s="254" t="s">
        <v>93</v>
      </c>
      <c r="AV241" s="13" t="s">
        <v>91</v>
      </c>
      <c r="AW241" s="13" t="s">
        <v>38</v>
      </c>
      <c r="AX241" s="13" t="s">
        <v>83</v>
      </c>
      <c r="AY241" s="254" t="s">
        <v>160</v>
      </c>
    </row>
    <row r="242" s="13" customFormat="1">
      <c r="A242" s="13"/>
      <c r="B242" s="244"/>
      <c r="C242" s="245"/>
      <c r="D242" s="246" t="s">
        <v>169</v>
      </c>
      <c r="E242" s="247" t="s">
        <v>1</v>
      </c>
      <c r="F242" s="248" t="s">
        <v>1289</v>
      </c>
      <c r="G242" s="245"/>
      <c r="H242" s="247" t="s">
        <v>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169</v>
      </c>
      <c r="AU242" s="254" t="s">
        <v>93</v>
      </c>
      <c r="AV242" s="13" t="s">
        <v>91</v>
      </c>
      <c r="AW242" s="13" t="s">
        <v>38</v>
      </c>
      <c r="AX242" s="13" t="s">
        <v>83</v>
      </c>
      <c r="AY242" s="254" t="s">
        <v>160</v>
      </c>
    </row>
    <row r="243" s="14" customFormat="1">
      <c r="A243" s="14"/>
      <c r="B243" s="255"/>
      <c r="C243" s="256"/>
      <c r="D243" s="246" t="s">
        <v>169</v>
      </c>
      <c r="E243" s="257" t="s">
        <v>1</v>
      </c>
      <c r="F243" s="258" t="s">
        <v>1290</v>
      </c>
      <c r="G243" s="256"/>
      <c r="H243" s="259">
        <v>25.34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169</v>
      </c>
      <c r="AU243" s="265" t="s">
        <v>93</v>
      </c>
      <c r="AV243" s="14" t="s">
        <v>93</v>
      </c>
      <c r="AW243" s="14" t="s">
        <v>38</v>
      </c>
      <c r="AX243" s="14" t="s">
        <v>83</v>
      </c>
      <c r="AY243" s="265" t="s">
        <v>160</v>
      </c>
    </row>
    <row r="244" s="15" customFormat="1">
      <c r="A244" s="15"/>
      <c r="B244" s="266"/>
      <c r="C244" s="267"/>
      <c r="D244" s="246" t="s">
        <v>169</v>
      </c>
      <c r="E244" s="268" t="s">
        <v>1</v>
      </c>
      <c r="F244" s="269" t="s">
        <v>171</v>
      </c>
      <c r="G244" s="267"/>
      <c r="H244" s="270">
        <v>25.34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6" t="s">
        <v>169</v>
      </c>
      <c r="AU244" s="276" t="s">
        <v>93</v>
      </c>
      <c r="AV244" s="15" t="s">
        <v>167</v>
      </c>
      <c r="AW244" s="15" t="s">
        <v>38</v>
      </c>
      <c r="AX244" s="15" t="s">
        <v>91</v>
      </c>
      <c r="AY244" s="276" t="s">
        <v>160</v>
      </c>
    </row>
    <row r="245" s="2" customFormat="1" ht="33" customHeight="1">
      <c r="A245" s="40"/>
      <c r="B245" s="41"/>
      <c r="C245" s="231" t="s">
        <v>356</v>
      </c>
      <c r="D245" s="231" t="s">
        <v>162</v>
      </c>
      <c r="E245" s="232" t="s">
        <v>1291</v>
      </c>
      <c r="F245" s="233" t="s">
        <v>1292</v>
      </c>
      <c r="G245" s="234" t="s">
        <v>182</v>
      </c>
      <c r="H245" s="235">
        <v>211.892</v>
      </c>
      <c r="I245" s="236"/>
      <c r="J245" s="237">
        <f>ROUND(I245*H245,2)</f>
        <v>0</v>
      </c>
      <c r="K245" s="233" t="s">
        <v>166</v>
      </c>
      <c r="L245" s="46"/>
      <c r="M245" s="238" t="s">
        <v>1</v>
      </c>
      <c r="N245" s="239" t="s">
        <v>48</v>
      </c>
      <c r="O245" s="93"/>
      <c r="P245" s="240">
        <f>O245*H245</f>
        <v>0</v>
      </c>
      <c r="Q245" s="240">
        <v>0</v>
      </c>
      <c r="R245" s="240">
        <f>Q245*H245</f>
        <v>0</v>
      </c>
      <c r="S245" s="240">
        <v>0</v>
      </c>
      <c r="T245" s="241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42" t="s">
        <v>167</v>
      </c>
      <c r="AT245" s="242" t="s">
        <v>162</v>
      </c>
      <c r="AU245" s="242" t="s">
        <v>93</v>
      </c>
      <c r="AY245" s="18" t="s">
        <v>160</v>
      </c>
      <c r="BE245" s="243">
        <f>IF(N245="základní",J245,0)</f>
        <v>0</v>
      </c>
      <c r="BF245" s="243">
        <f>IF(N245="snížená",J245,0)</f>
        <v>0</v>
      </c>
      <c r="BG245" s="243">
        <f>IF(N245="zákl. přenesená",J245,0)</f>
        <v>0</v>
      </c>
      <c r="BH245" s="243">
        <f>IF(N245="sníž. přenesená",J245,0)</f>
        <v>0</v>
      </c>
      <c r="BI245" s="243">
        <f>IF(N245="nulová",J245,0)</f>
        <v>0</v>
      </c>
      <c r="BJ245" s="18" t="s">
        <v>91</v>
      </c>
      <c r="BK245" s="243">
        <f>ROUND(I245*H245,2)</f>
        <v>0</v>
      </c>
      <c r="BL245" s="18" t="s">
        <v>167</v>
      </c>
      <c r="BM245" s="242" t="s">
        <v>1293</v>
      </c>
    </row>
    <row r="246" s="13" customFormat="1">
      <c r="A246" s="13"/>
      <c r="B246" s="244"/>
      <c r="C246" s="245"/>
      <c r="D246" s="246" t="s">
        <v>169</v>
      </c>
      <c r="E246" s="247" t="s">
        <v>1</v>
      </c>
      <c r="F246" s="248" t="s">
        <v>1200</v>
      </c>
      <c r="G246" s="245"/>
      <c r="H246" s="247" t="s">
        <v>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169</v>
      </c>
      <c r="AU246" s="254" t="s">
        <v>93</v>
      </c>
      <c r="AV246" s="13" t="s">
        <v>91</v>
      </c>
      <c r="AW246" s="13" t="s">
        <v>38</v>
      </c>
      <c r="AX246" s="13" t="s">
        <v>83</v>
      </c>
      <c r="AY246" s="254" t="s">
        <v>160</v>
      </c>
    </row>
    <row r="247" s="14" customFormat="1">
      <c r="A247" s="14"/>
      <c r="B247" s="255"/>
      <c r="C247" s="256"/>
      <c r="D247" s="246" t="s">
        <v>169</v>
      </c>
      <c r="E247" s="257" t="s">
        <v>1</v>
      </c>
      <c r="F247" s="258" t="s">
        <v>1278</v>
      </c>
      <c r="G247" s="256"/>
      <c r="H247" s="259">
        <v>211.892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169</v>
      </c>
      <c r="AU247" s="265" t="s">
        <v>93</v>
      </c>
      <c r="AV247" s="14" t="s">
        <v>93</v>
      </c>
      <c r="AW247" s="14" t="s">
        <v>38</v>
      </c>
      <c r="AX247" s="14" t="s">
        <v>83</v>
      </c>
      <c r="AY247" s="265" t="s">
        <v>160</v>
      </c>
    </row>
    <row r="248" s="15" customFormat="1">
      <c r="A248" s="15"/>
      <c r="B248" s="266"/>
      <c r="C248" s="267"/>
      <c r="D248" s="246" t="s">
        <v>169</v>
      </c>
      <c r="E248" s="268" t="s">
        <v>1</v>
      </c>
      <c r="F248" s="269" t="s">
        <v>171</v>
      </c>
      <c r="G248" s="267"/>
      <c r="H248" s="270">
        <v>211.892</v>
      </c>
      <c r="I248" s="271"/>
      <c r="J248" s="267"/>
      <c r="K248" s="267"/>
      <c r="L248" s="272"/>
      <c r="M248" s="273"/>
      <c r="N248" s="274"/>
      <c r="O248" s="274"/>
      <c r="P248" s="274"/>
      <c r="Q248" s="274"/>
      <c r="R248" s="274"/>
      <c r="S248" s="274"/>
      <c r="T248" s="27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6" t="s">
        <v>169</v>
      </c>
      <c r="AU248" s="276" t="s">
        <v>93</v>
      </c>
      <c r="AV248" s="15" t="s">
        <v>167</v>
      </c>
      <c r="AW248" s="15" t="s">
        <v>38</v>
      </c>
      <c r="AX248" s="15" t="s">
        <v>91</v>
      </c>
      <c r="AY248" s="276" t="s">
        <v>160</v>
      </c>
    </row>
    <row r="249" s="2" customFormat="1" ht="33" customHeight="1">
      <c r="A249" s="40"/>
      <c r="B249" s="41"/>
      <c r="C249" s="231" t="s">
        <v>363</v>
      </c>
      <c r="D249" s="231" t="s">
        <v>162</v>
      </c>
      <c r="E249" s="232" t="s">
        <v>1294</v>
      </c>
      <c r="F249" s="233" t="s">
        <v>1295</v>
      </c>
      <c r="G249" s="234" t="s">
        <v>182</v>
      </c>
      <c r="H249" s="235">
        <v>177.22900000000001</v>
      </c>
      <c r="I249" s="236"/>
      <c r="J249" s="237">
        <f>ROUND(I249*H249,2)</f>
        <v>0</v>
      </c>
      <c r="K249" s="233" t="s">
        <v>166</v>
      </c>
      <c r="L249" s="46"/>
      <c r="M249" s="238" t="s">
        <v>1</v>
      </c>
      <c r="N249" s="239" t="s">
        <v>48</v>
      </c>
      <c r="O249" s="93"/>
      <c r="P249" s="240">
        <f>O249*H249</f>
        <v>0</v>
      </c>
      <c r="Q249" s="240">
        <v>0</v>
      </c>
      <c r="R249" s="240">
        <f>Q249*H249</f>
        <v>0</v>
      </c>
      <c r="S249" s="240">
        <v>0</v>
      </c>
      <c r="T249" s="241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2" t="s">
        <v>167</v>
      </c>
      <c r="AT249" s="242" t="s">
        <v>162</v>
      </c>
      <c r="AU249" s="242" t="s">
        <v>93</v>
      </c>
      <c r="AY249" s="18" t="s">
        <v>160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8" t="s">
        <v>91</v>
      </c>
      <c r="BK249" s="243">
        <f>ROUND(I249*H249,2)</f>
        <v>0</v>
      </c>
      <c r="BL249" s="18" t="s">
        <v>167</v>
      </c>
      <c r="BM249" s="242" t="s">
        <v>1296</v>
      </c>
    </row>
    <row r="250" s="13" customFormat="1">
      <c r="A250" s="13"/>
      <c r="B250" s="244"/>
      <c r="C250" s="245"/>
      <c r="D250" s="246" t="s">
        <v>169</v>
      </c>
      <c r="E250" s="247" t="s">
        <v>1</v>
      </c>
      <c r="F250" s="248" t="s">
        <v>1200</v>
      </c>
      <c r="G250" s="245"/>
      <c r="H250" s="247" t="s">
        <v>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169</v>
      </c>
      <c r="AU250" s="254" t="s">
        <v>93</v>
      </c>
      <c r="AV250" s="13" t="s">
        <v>91</v>
      </c>
      <c r="AW250" s="13" t="s">
        <v>38</v>
      </c>
      <c r="AX250" s="13" t="s">
        <v>83</v>
      </c>
      <c r="AY250" s="254" t="s">
        <v>160</v>
      </c>
    </row>
    <row r="251" s="14" customFormat="1">
      <c r="A251" s="14"/>
      <c r="B251" s="255"/>
      <c r="C251" s="256"/>
      <c r="D251" s="246" t="s">
        <v>169</v>
      </c>
      <c r="E251" s="257" t="s">
        <v>1</v>
      </c>
      <c r="F251" s="258" t="s">
        <v>1287</v>
      </c>
      <c r="G251" s="256"/>
      <c r="H251" s="259">
        <v>177.22900000000001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169</v>
      </c>
      <c r="AU251" s="265" t="s">
        <v>93</v>
      </c>
      <c r="AV251" s="14" t="s">
        <v>93</v>
      </c>
      <c r="AW251" s="14" t="s">
        <v>38</v>
      </c>
      <c r="AX251" s="14" t="s">
        <v>83</v>
      </c>
      <c r="AY251" s="265" t="s">
        <v>160</v>
      </c>
    </row>
    <row r="252" s="15" customFormat="1">
      <c r="A252" s="15"/>
      <c r="B252" s="266"/>
      <c r="C252" s="267"/>
      <c r="D252" s="246" t="s">
        <v>169</v>
      </c>
      <c r="E252" s="268" t="s">
        <v>1</v>
      </c>
      <c r="F252" s="269" t="s">
        <v>171</v>
      </c>
      <c r="G252" s="267"/>
      <c r="H252" s="270">
        <v>177.22900000000001</v>
      </c>
      <c r="I252" s="271"/>
      <c r="J252" s="267"/>
      <c r="K252" s="267"/>
      <c r="L252" s="272"/>
      <c r="M252" s="273"/>
      <c r="N252" s="274"/>
      <c r="O252" s="274"/>
      <c r="P252" s="274"/>
      <c r="Q252" s="274"/>
      <c r="R252" s="274"/>
      <c r="S252" s="274"/>
      <c r="T252" s="27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6" t="s">
        <v>169</v>
      </c>
      <c r="AU252" s="276" t="s">
        <v>93</v>
      </c>
      <c r="AV252" s="15" t="s">
        <v>167</v>
      </c>
      <c r="AW252" s="15" t="s">
        <v>38</v>
      </c>
      <c r="AX252" s="15" t="s">
        <v>91</v>
      </c>
      <c r="AY252" s="276" t="s">
        <v>160</v>
      </c>
    </row>
    <row r="253" s="2" customFormat="1" ht="33" customHeight="1">
      <c r="A253" s="40"/>
      <c r="B253" s="41"/>
      <c r="C253" s="231" t="s">
        <v>369</v>
      </c>
      <c r="D253" s="231" t="s">
        <v>162</v>
      </c>
      <c r="E253" s="232" t="s">
        <v>1297</v>
      </c>
      <c r="F253" s="233" t="s">
        <v>1298</v>
      </c>
      <c r="G253" s="234" t="s">
        <v>189</v>
      </c>
      <c r="H253" s="235">
        <v>88.254999999999995</v>
      </c>
      <c r="I253" s="236"/>
      <c r="J253" s="237">
        <f>ROUND(I253*H253,2)</f>
        <v>0</v>
      </c>
      <c r="K253" s="233" t="s">
        <v>166</v>
      </c>
      <c r="L253" s="46"/>
      <c r="M253" s="238" t="s">
        <v>1</v>
      </c>
      <c r="N253" s="239" t="s">
        <v>48</v>
      </c>
      <c r="O253" s="93"/>
      <c r="P253" s="240">
        <f>O253*H253</f>
        <v>0</v>
      </c>
      <c r="Q253" s="240">
        <v>0</v>
      </c>
      <c r="R253" s="240">
        <f>Q253*H253</f>
        <v>0</v>
      </c>
      <c r="S253" s="240">
        <v>0</v>
      </c>
      <c r="T253" s="241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2" t="s">
        <v>167</v>
      </c>
      <c r="AT253" s="242" t="s">
        <v>162</v>
      </c>
      <c r="AU253" s="242" t="s">
        <v>93</v>
      </c>
      <c r="AY253" s="18" t="s">
        <v>160</v>
      </c>
      <c r="BE253" s="243">
        <f>IF(N253="základní",J253,0)</f>
        <v>0</v>
      </c>
      <c r="BF253" s="243">
        <f>IF(N253="snížená",J253,0)</f>
        <v>0</v>
      </c>
      <c r="BG253" s="243">
        <f>IF(N253="zákl. přenesená",J253,0)</f>
        <v>0</v>
      </c>
      <c r="BH253" s="243">
        <f>IF(N253="sníž. přenesená",J253,0)</f>
        <v>0</v>
      </c>
      <c r="BI253" s="243">
        <f>IF(N253="nulová",J253,0)</f>
        <v>0</v>
      </c>
      <c r="BJ253" s="18" t="s">
        <v>91</v>
      </c>
      <c r="BK253" s="243">
        <f>ROUND(I253*H253,2)</f>
        <v>0</v>
      </c>
      <c r="BL253" s="18" t="s">
        <v>167</v>
      </c>
      <c r="BM253" s="242" t="s">
        <v>1299</v>
      </c>
    </row>
    <row r="254" s="13" customFormat="1">
      <c r="A254" s="13"/>
      <c r="B254" s="244"/>
      <c r="C254" s="245"/>
      <c r="D254" s="246" t="s">
        <v>169</v>
      </c>
      <c r="E254" s="247" t="s">
        <v>1</v>
      </c>
      <c r="F254" s="248" t="s">
        <v>1200</v>
      </c>
      <c r="G254" s="245"/>
      <c r="H254" s="247" t="s">
        <v>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169</v>
      </c>
      <c r="AU254" s="254" t="s">
        <v>93</v>
      </c>
      <c r="AV254" s="13" t="s">
        <v>91</v>
      </c>
      <c r="AW254" s="13" t="s">
        <v>38</v>
      </c>
      <c r="AX254" s="13" t="s">
        <v>83</v>
      </c>
      <c r="AY254" s="254" t="s">
        <v>160</v>
      </c>
    </row>
    <row r="255" s="13" customFormat="1">
      <c r="A255" s="13"/>
      <c r="B255" s="244"/>
      <c r="C255" s="245"/>
      <c r="D255" s="246" t="s">
        <v>169</v>
      </c>
      <c r="E255" s="247" t="s">
        <v>1</v>
      </c>
      <c r="F255" s="248" t="s">
        <v>1233</v>
      </c>
      <c r="G255" s="245"/>
      <c r="H255" s="247" t="s">
        <v>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4" t="s">
        <v>169</v>
      </c>
      <c r="AU255" s="254" t="s">
        <v>93</v>
      </c>
      <c r="AV255" s="13" t="s">
        <v>91</v>
      </c>
      <c r="AW255" s="13" t="s">
        <v>38</v>
      </c>
      <c r="AX255" s="13" t="s">
        <v>83</v>
      </c>
      <c r="AY255" s="254" t="s">
        <v>160</v>
      </c>
    </row>
    <row r="256" s="13" customFormat="1">
      <c r="A256" s="13"/>
      <c r="B256" s="244"/>
      <c r="C256" s="245"/>
      <c r="D256" s="246" t="s">
        <v>169</v>
      </c>
      <c r="E256" s="247" t="s">
        <v>1</v>
      </c>
      <c r="F256" s="248" t="s">
        <v>1300</v>
      </c>
      <c r="G256" s="245"/>
      <c r="H256" s="247" t="s">
        <v>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169</v>
      </c>
      <c r="AU256" s="254" t="s">
        <v>93</v>
      </c>
      <c r="AV256" s="13" t="s">
        <v>91</v>
      </c>
      <c r="AW256" s="13" t="s">
        <v>38</v>
      </c>
      <c r="AX256" s="13" t="s">
        <v>83</v>
      </c>
      <c r="AY256" s="254" t="s">
        <v>160</v>
      </c>
    </row>
    <row r="257" s="14" customFormat="1">
      <c r="A257" s="14"/>
      <c r="B257" s="255"/>
      <c r="C257" s="256"/>
      <c r="D257" s="246" t="s">
        <v>169</v>
      </c>
      <c r="E257" s="257" t="s">
        <v>1</v>
      </c>
      <c r="F257" s="258" t="s">
        <v>1301</v>
      </c>
      <c r="G257" s="256"/>
      <c r="H257" s="259">
        <v>88.254999999999995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169</v>
      </c>
      <c r="AU257" s="265" t="s">
        <v>93</v>
      </c>
      <c r="AV257" s="14" t="s">
        <v>93</v>
      </c>
      <c r="AW257" s="14" t="s">
        <v>38</v>
      </c>
      <c r="AX257" s="14" t="s">
        <v>83</v>
      </c>
      <c r="AY257" s="265" t="s">
        <v>160</v>
      </c>
    </row>
    <row r="258" s="15" customFormat="1">
      <c r="A258" s="15"/>
      <c r="B258" s="266"/>
      <c r="C258" s="267"/>
      <c r="D258" s="246" t="s">
        <v>169</v>
      </c>
      <c r="E258" s="268" t="s">
        <v>1</v>
      </c>
      <c r="F258" s="269" t="s">
        <v>171</v>
      </c>
      <c r="G258" s="267"/>
      <c r="H258" s="270">
        <v>88.254999999999995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6" t="s">
        <v>169</v>
      </c>
      <c r="AU258" s="276" t="s">
        <v>93</v>
      </c>
      <c r="AV258" s="15" t="s">
        <v>167</v>
      </c>
      <c r="AW258" s="15" t="s">
        <v>38</v>
      </c>
      <c r="AX258" s="15" t="s">
        <v>91</v>
      </c>
      <c r="AY258" s="276" t="s">
        <v>160</v>
      </c>
    </row>
    <row r="259" s="2" customFormat="1" ht="33" customHeight="1">
      <c r="A259" s="40"/>
      <c r="B259" s="41"/>
      <c r="C259" s="231" t="s">
        <v>377</v>
      </c>
      <c r="D259" s="231" t="s">
        <v>162</v>
      </c>
      <c r="E259" s="232" t="s">
        <v>1302</v>
      </c>
      <c r="F259" s="233" t="s">
        <v>1303</v>
      </c>
      <c r="G259" s="234" t="s">
        <v>189</v>
      </c>
      <c r="H259" s="235">
        <v>25.574999999999999</v>
      </c>
      <c r="I259" s="236"/>
      <c r="J259" s="237">
        <f>ROUND(I259*H259,2)</f>
        <v>0</v>
      </c>
      <c r="K259" s="233" t="s">
        <v>166</v>
      </c>
      <c r="L259" s="46"/>
      <c r="M259" s="238" t="s">
        <v>1</v>
      </c>
      <c r="N259" s="239" t="s">
        <v>48</v>
      </c>
      <c r="O259" s="93"/>
      <c r="P259" s="240">
        <f>O259*H259</f>
        <v>0</v>
      </c>
      <c r="Q259" s="240">
        <v>0</v>
      </c>
      <c r="R259" s="240">
        <f>Q259*H259</f>
        <v>0</v>
      </c>
      <c r="S259" s="240">
        <v>0</v>
      </c>
      <c r="T259" s="241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2" t="s">
        <v>167</v>
      </c>
      <c r="AT259" s="242" t="s">
        <v>162</v>
      </c>
      <c r="AU259" s="242" t="s">
        <v>93</v>
      </c>
      <c r="AY259" s="18" t="s">
        <v>160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8" t="s">
        <v>91</v>
      </c>
      <c r="BK259" s="243">
        <f>ROUND(I259*H259,2)</f>
        <v>0</v>
      </c>
      <c r="BL259" s="18" t="s">
        <v>167</v>
      </c>
      <c r="BM259" s="242" t="s">
        <v>1304</v>
      </c>
    </row>
    <row r="260" s="13" customFormat="1">
      <c r="A260" s="13"/>
      <c r="B260" s="244"/>
      <c r="C260" s="245"/>
      <c r="D260" s="246" t="s">
        <v>169</v>
      </c>
      <c r="E260" s="247" t="s">
        <v>1</v>
      </c>
      <c r="F260" s="248" t="s">
        <v>1200</v>
      </c>
      <c r="G260" s="245"/>
      <c r="H260" s="247" t="s">
        <v>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169</v>
      </c>
      <c r="AU260" s="254" t="s">
        <v>93</v>
      </c>
      <c r="AV260" s="13" t="s">
        <v>91</v>
      </c>
      <c r="AW260" s="13" t="s">
        <v>38</v>
      </c>
      <c r="AX260" s="13" t="s">
        <v>83</v>
      </c>
      <c r="AY260" s="254" t="s">
        <v>160</v>
      </c>
    </row>
    <row r="261" s="13" customFormat="1">
      <c r="A261" s="13"/>
      <c r="B261" s="244"/>
      <c r="C261" s="245"/>
      <c r="D261" s="246" t="s">
        <v>169</v>
      </c>
      <c r="E261" s="247" t="s">
        <v>1</v>
      </c>
      <c r="F261" s="248" t="s">
        <v>1231</v>
      </c>
      <c r="G261" s="245"/>
      <c r="H261" s="247" t="s">
        <v>1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4" t="s">
        <v>169</v>
      </c>
      <c r="AU261" s="254" t="s">
        <v>93</v>
      </c>
      <c r="AV261" s="13" t="s">
        <v>91</v>
      </c>
      <c r="AW261" s="13" t="s">
        <v>38</v>
      </c>
      <c r="AX261" s="13" t="s">
        <v>83</v>
      </c>
      <c r="AY261" s="254" t="s">
        <v>160</v>
      </c>
    </row>
    <row r="262" s="13" customFormat="1">
      <c r="A262" s="13"/>
      <c r="B262" s="244"/>
      <c r="C262" s="245"/>
      <c r="D262" s="246" t="s">
        <v>169</v>
      </c>
      <c r="E262" s="247" t="s">
        <v>1</v>
      </c>
      <c r="F262" s="248" t="s">
        <v>1305</v>
      </c>
      <c r="G262" s="245"/>
      <c r="H262" s="247" t="s">
        <v>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169</v>
      </c>
      <c r="AU262" s="254" t="s">
        <v>93</v>
      </c>
      <c r="AV262" s="13" t="s">
        <v>91</v>
      </c>
      <c r="AW262" s="13" t="s">
        <v>38</v>
      </c>
      <c r="AX262" s="13" t="s">
        <v>83</v>
      </c>
      <c r="AY262" s="254" t="s">
        <v>160</v>
      </c>
    </row>
    <row r="263" s="14" customFormat="1">
      <c r="A263" s="14"/>
      <c r="B263" s="255"/>
      <c r="C263" s="256"/>
      <c r="D263" s="246" t="s">
        <v>169</v>
      </c>
      <c r="E263" s="257" t="s">
        <v>1</v>
      </c>
      <c r="F263" s="258" t="s">
        <v>1306</v>
      </c>
      <c r="G263" s="256"/>
      <c r="H263" s="259">
        <v>25.574999999999999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169</v>
      </c>
      <c r="AU263" s="265" t="s">
        <v>93</v>
      </c>
      <c r="AV263" s="14" t="s">
        <v>93</v>
      </c>
      <c r="AW263" s="14" t="s">
        <v>38</v>
      </c>
      <c r="AX263" s="14" t="s">
        <v>83</v>
      </c>
      <c r="AY263" s="265" t="s">
        <v>160</v>
      </c>
    </row>
    <row r="264" s="15" customFormat="1">
      <c r="A264" s="15"/>
      <c r="B264" s="266"/>
      <c r="C264" s="267"/>
      <c r="D264" s="246" t="s">
        <v>169</v>
      </c>
      <c r="E264" s="268" t="s">
        <v>1</v>
      </c>
      <c r="F264" s="269" t="s">
        <v>171</v>
      </c>
      <c r="G264" s="267"/>
      <c r="H264" s="270">
        <v>25.574999999999999</v>
      </c>
      <c r="I264" s="271"/>
      <c r="J264" s="267"/>
      <c r="K264" s="267"/>
      <c r="L264" s="272"/>
      <c r="M264" s="273"/>
      <c r="N264" s="274"/>
      <c r="O264" s="274"/>
      <c r="P264" s="274"/>
      <c r="Q264" s="274"/>
      <c r="R264" s="274"/>
      <c r="S264" s="274"/>
      <c r="T264" s="2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6" t="s">
        <v>169</v>
      </c>
      <c r="AU264" s="276" t="s">
        <v>93</v>
      </c>
      <c r="AV264" s="15" t="s">
        <v>167</v>
      </c>
      <c r="AW264" s="15" t="s">
        <v>38</v>
      </c>
      <c r="AX264" s="15" t="s">
        <v>91</v>
      </c>
      <c r="AY264" s="276" t="s">
        <v>160</v>
      </c>
    </row>
    <row r="265" s="2" customFormat="1" ht="33" customHeight="1">
      <c r="A265" s="40"/>
      <c r="B265" s="41"/>
      <c r="C265" s="231" t="s">
        <v>580</v>
      </c>
      <c r="D265" s="231" t="s">
        <v>162</v>
      </c>
      <c r="E265" s="232" t="s">
        <v>1307</v>
      </c>
      <c r="F265" s="233" t="s">
        <v>1308</v>
      </c>
      <c r="G265" s="234" t="s">
        <v>189</v>
      </c>
      <c r="H265" s="235">
        <v>38.954000000000001</v>
      </c>
      <c r="I265" s="236"/>
      <c r="J265" s="237">
        <f>ROUND(I265*H265,2)</f>
        <v>0</v>
      </c>
      <c r="K265" s="233" t="s">
        <v>166</v>
      </c>
      <c r="L265" s="46"/>
      <c r="M265" s="238" t="s">
        <v>1</v>
      </c>
      <c r="N265" s="239" t="s">
        <v>48</v>
      </c>
      <c r="O265" s="93"/>
      <c r="P265" s="240">
        <f>O265*H265</f>
        <v>0</v>
      </c>
      <c r="Q265" s="240">
        <v>0</v>
      </c>
      <c r="R265" s="240">
        <f>Q265*H265</f>
        <v>0</v>
      </c>
      <c r="S265" s="240">
        <v>0</v>
      </c>
      <c r="T265" s="241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2" t="s">
        <v>167</v>
      </c>
      <c r="AT265" s="242" t="s">
        <v>162</v>
      </c>
      <c r="AU265" s="242" t="s">
        <v>93</v>
      </c>
      <c r="AY265" s="18" t="s">
        <v>160</v>
      </c>
      <c r="BE265" s="243">
        <f>IF(N265="základní",J265,0)</f>
        <v>0</v>
      </c>
      <c r="BF265" s="243">
        <f>IF(N265="snížená",J265,0)</f>
        <v>0</v>
      </c>
      <c r="BG265" s="243">
        <f>IF(N265="zákl. přenesená",J265,0)</f>
        <v>0</v>
      </c>
      <c r="BH265" s="243">
        <f>IF(N265="sníž. přenesená",J265,0)</f>
        <v>0</v>
      </c>
      <c r="BI265" s="243">
        <f>IF(N265="nulová",J265,0)</f>
        <v>0</v>
      </c>
      <c r="BJ265" s="18" t="s">
        <v>91</v>
      </c>
      <c r="BK265" s="243">
        <f>ROUND(I265*H265,2)</f>
        <v>0</v>
      </c>
      <c r="BL265" s="18" t="s">
        <v>167</v>
      </c>
      <c r="BM265" s="242" t="s">
        <v>1309</v>
      </c>
    </row>
    <row r="266" s="13" customFormat="1">
      <c r="A266" s="13"/>
      <c r="B266" s="244"/>
      <c r="C266" s="245"/>
      <c r="D266" s="246" t="s">
        <v>169</v>
      </c>
      <c r="E266" s="247" t="s">
        <v>1</v>
      </c>
      <c r="F266" s="248" t="s">
        <v>1200</v>
      </c>
      <c r="G266" s="245"/>
      <c r="H266" s="247" t="s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169</v>
      </c>
      <c r="AU266" s="254" t="s">
        <v>93</v>
      </c>
      <c r="AV266" s="13" t="s">
        <v>91</v>
      </c>
      <c r="AW266" s="13" t="s">
        <v>38</v>
      </c>
      <c r="AX266" s="13" t="s">
        <v>83</v>
      </c>
      <c r="AY266" s="254" t="s">
        <v>160</v>
      </c>
    </row>
    <row r="267" s="13" customFormat="1">
      <c r="A267" s="13"/>
      <c r="B267" s="244"/>
      <c r="C267" s="245"/>
      <c r="D267" s="246" t="s">
        <v>169</v>
      </c>
      <c r="E267" s="247" t="s">
        <v>1</v>
      </c>
      <c r="F267" s="248" t="s">
        <v>1300</v>
      </c>
      <c r="G267" s="245"/>
      <c r="H267" s="247" t="s">
        <v>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169</v>
      </c>
      <c r="AU267" s="254" t="s">
        <v>93</v>
      </c>
      <c r="AV267" s="13" t="s">
        <v>91</v>
      </c>
      <c r="AW267" s="13" t="s">
        <v>38</v>
      </c>
      <c r="AX267" s="13" t="s">
        <v>83</v>
      </c>
      <c r="AY267" s="254" t="s">
        <v>160</v>
      </c>
    </row>
    <row r="268" s="13" customFormat="1">
      <c r="A268" s="13"/>
      <c r="B268" s="244"/>
      <c r="C268" s="245"/>
      <c r="D268" s="246" t="s">
        <v>169</v>
      </c>
      <c r="E268" s="247" t="s">
        <v>1</v>
      </c>
      <c r="F268" s="248" t="s">
        <v>1233</v>
      </c>
      <c r="G268" s="245"/>
      <c r="H268" s="247" t="s">
        <v>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169</v>
      </c>
      <c r="AU268" s="254" t="s">
        <v>93</v>
      </c>
      <c r="AV268" s="13" t="s">
        <v>91</v>
      </c>
      <c r="AW268" s="13" t="s">
        <v>38</v>
      </c>
      <c r="AX268" s="13" t="s">
        <v>83</v>
      </c>
      <c r="AY268" s="254" t="s">
        <v>160</v>
      </c>
    </row>
    <row r="269" s="14" customFormat="1">
      <c r="A269" s="14"/>
      <c r="B269" s="255"/>
      <c r="C269" s="256"/>
      <c r="D269" s="246" t="s">
        <v>169</v>
      </c>
      <c r="E269" s="257" t="s">
        <v>1</v>
      </c>
      <c r="F269" s="258" t="s">
        <v>1310</v>
      </c>
      <c r="G269" s="256"/>
      <c r="H269" s="259">
        <v>37.823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5" t="s">
        <v>169</v>
      </c>
      <c r="AU269" s="265" t="s">
        <v>93</v>
      </c>
      <c r="AV269" s="14" t="s">
        <v>93</v>
      </c>
      <c r="AW269" s="14" t="s">
        <v>38</v>
      </c>
      <c r="AX269" s="14" t="s">
        <v>83</v>
      </c>
      <c r="AY269" s="265" t="s">
        <v>160</v>
      </c>
    </row>
    <row r="270" s="13" customFormat="1">
      <c r="A270" s="13"/>
      <c r="B270" s="244"/>
      <c r="C270" s="245"/>
      <c r="D270" s="246" t="s">
        <v>169</v>
      </c>
      <c r="E270" s="247" t="s">
        <v>1</v>
      </c>
      <c r="F270" s="248" t="s">
        <v>1311</v>
      </c>
      <c r="G270" s="245"/>
      <c r="H270" s="247" t="s">
        <v>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169</v>
      </c>
      <c r="AU270" s="254" t="s">
        <v>93</v>
      </c>
      <c r="AV270" s="13" t="s">
        <v>91</v>
      </c>
      <c r="AW270" s="13" t="s">
        <v>38</v>
      </c>
      <c r="AX270" s="13" t="s">
        <v>83</v>
      </c>
      <c r="AY270" s="254" t="s">
        <v>160</v>
      </c>
    </row>
    <row r="271" s="14" customFormat="1">
      <c r="A271" s="14"/>
      <c r="B271" s="255"/>
      <c r="C271" s="256"/>
      <c r="D271" s="246" t="s">
        <v>169</v>
      </c>
      <c r="E271" s="257" t="s">
        <v>1</v>
      </c>
      <c r="F271" s="258" t="s">
        <v>1312</v>
      </c>
      <c r="G271" s="256"/>
      <c r="H271" s="259">
        <v>1.131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169</v>
      </c>
      <c r="AU271" s="265" t="s">
        <v>93</v>
      </c>
      <c r="AV271" s="14" t="s">
        <v>93</v>
      </c>
      <c r="AW271" s="14" t="s">
        <v>38</v>
      </c>
      <c r="AX271" s="14" t="s">
        <v>83</v>
      </c>
      <c r="AY271" s="265" t="s">
        <v>160</v>
      </c>
    </row>
    <row r="272" s="15" customFormat="1">
      <c r="A272" s="15"/>
      <c r="B272" s="266"/>
      <c r="C272" s="267"/>
      <c r="D272" s="246" t="s">
        <v>169</v>
      </c>
      <c r="E272" s="268" t="s">
        <v>1</v>
      </c>
      <c r="F272" s="269" t="s">
        <v>171</v>
      </c>
      <c r="G272" s="267"/>
      <c r="H272" s="270">
        <v>38.954000000000001</v>
      </c>
      <c r="I272" s="271"/>
      <c r="J272" s="267"/>
      <c r="K272" s="267"/>
      <c r="L272" s="272"/>
      <c r="M272" s="273"/>
      <c r="N272" s="274"/>
      <c r="O272" s="274"/>
      <c r="P272" s="274"/>
      <c r="Q272" s="274"/>
      <c r="R272" s="274"/>
      <c r="S272" s="274"/>
      <c r="T272" s="27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6" t="s">
        <v>169</v>
      </c>
      <c r="AU272" s="276" t="s">
        <v>93</v>
      </c>
      <c r="AV272" s="15" t="s">
        <v>167</v>
      </c>
      <c r="AW272" s="15" t="s">
        <v>38</v>
      </c>
      <c r="AX272" s="15" t="s">
        <v>91</v>
      </c>
      <c r="AY272" s="276" t="s">
        <v>160</v>
      </c>
    </row>
    <row r="273" s="2" customFormat="1" ht="33" customHeight="1">
      <c r="A273" s="40"/>
      <c r="B273" s="41"/>
      <c r="C273" s="231" t="s">
        <v>586</v>
      </c>
      <c r="D273" s="231" t="s">
        <v>162</v>
      </c>
      <c r="E273" s="232" t="s">
        <v>1313</v>
      </c>
      <c r="F273" s="233" t="s">
        <v>1314</v>
      </c>
      <c r="G273" s="234" t="s">
        <v>189</v>
      </c>
      <c r="H273" s="235">
        <v>77.855999999999995</v>
      </c>
      <c r="I273" s="236"/>
      <c r="J273" s="237">
        <f>ROUND(I273*H273,2)</f>
        <v>0</v>
      </c>
      <c r="K273" s="233" t="s">
        <v>166</v>
      </c>
      <c r="L273" s="46"/>
      <c r="M273" s="238" t="s">
        <v>1</v>
      </c>
      <c r="N273" s="239" t="s">
        <v>48</v>
      </c>
      <c r="O273" s="93"/>
      <c r="P273" s="240">
        <f>O273*H273</f>
        <v>0</v>
      </c>
      <c r="Q273" s="240">
        <v>0</v>
      </c>
      <c r="R273" s="240">
        <f>Q273*H273</f>
        <v>0</v>
      </c>
      <c r="S273" s="240">
        <v>0</v>
      </c>
      <c r="T273" s="241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42" t="s">
        <v>167</v>
      </c>
      <c r="AT273" s="242" t="s">
        <v>162</v>
      </c>
      <c r="AU273" s="242" t="s">
        <v>93</v>
      </c>
      <c r="AY273" s="18" t="s">
        <v>160</v>
      </c>
      <c r="BE273" s="243">
        <f>IF(N273="základní",J273,0)</f>
        <v>0</v>
      </c>
      <c r="BF273" s="243">
        <f>IF(N273="snížená",J273,0)</f>
        <v>0</v>
      </c>
      <c r="BG273" s="243">
        <f>IF(N273="zákl. přenesená",J273,0)</f>
        <v>0</v>
      </c>
      <c r="BH273" s="243">
        <f>IF(N273="sníž. přenesená",J273,0)</f>
        <v>0</v>
      </c>
      <c r="BI273" s="243">
        <f>IF(N273="nulová",J273,0)</f>
        <v>0</v>
      </c>
      <c r="BJ273" s="18" t="s">
        <v>91</v>
      </c>
      <c r="BK273" s="243">
        <f>ROUND(I273*H273,2)</f>
        <v>0</v>
      </c>
      <c r="BL273" s="18" t="s">
        <v>167</v>
      </c>
      <c r="BM273" s="242" t="s">
        <v>1315</v>
      </c>
    </row>
    <row r="274" s="13" customFormat="1">
      <c r="A274" s="13"/>
      <c r="B274" s="244"/>
      <c r="C274" s="245"/>
      <c r="D274" s="246" t="s">
        <v>169</v>
      </c>
      <c r="E274" s="247" t="s">
        <v>1</v>
      </c>
      <c r="F274" s="248" t="s">
        <v>1200</v>
      </c>
      <c r="G274" s="245"/>
      <c r="H274" s="247" t="s">
        <v>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169</v>
      </c>
      <c r="AU274" s="254" t="s">
        <v>93</v>
      </c>
      <c r="AV274" s="13" t="s">
        <v>91</v>
      </c>
      <c r="AW274" s="13" t="s">
        <v>38</v>
      </c>
      <c r="AX274" s="13" t="s">
        <v>83</v>
      </c>
      <c r="AY274" s="254" t="s">
        <v>160</v>
      </c>
    </row>
    <row r="275" s="13" customFormat="1">
      <c r="A275" s="13"/>
      <c r="B275" s="244"/>
      <c r="C275" s="245"/>
      <c r="D275" s="246" t="s">
        <v>169</v>
      </c>
      <c r="E275" s="247" t="s">
        <v>1</v>
      </c>
      <c r="F275" s="248" t="s">
        <v>1305</v>
      </c>
      <c r="G275" s="245"/>
      <c r="H275" s="247" t="s">
        <v>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169</v>
      </c>
      <c r="AU275" s="254" t="s">
        <v>93</v>
      </c>
      <c r="AV275" s="13" t="s">
        <v>91</v>
      </c>
      <c r="AW275" s="13" t="s">
        <v>38</v>
      </c>
      <c r="AX275" s="13" t="s">
        <v>83</v>
      </c>
      <c r="AY275" s="254" t="s">
        <v>160</v>
      </c>
    </row>
    <row r="276" s="13" customFormat="1">
      <c r="A276" s="13"/>
      <c r="B276" s="244"/>
      <c r="C276" s="245"/>
      <c r="D276" s="246" t="s">
        <v>169</v>
      </c>
      <c r="E276" s="247" t="s">
        <v>1</v>
      </c>
      <c r="F276" s="248" t="s">
        <v>1231</v>
      </c>
      <c r="G276" s="245"/>
      <c r="H276" s="247" t="s">
        <v>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169</v>
      </c>
      <c r="AU276" s="254" t="s">
        <v>93</v>
      </c>
      <c r="AV276" s="13" t="s">
        <v>91</v>
      </c>
      <c r="AW276" s="13" t="s">
        <v>38</v>
      </c>
      <c r="AX276" s="13" t="s">
        <v>83</v>
      </c>
      <c r="AY276" s="254" t="s">
        <v>160</v>
      </c>
    </row>
    <row r="277" s="14" customFormat="1">
      <c r="A277" s="14"/>
      <c r="B277" s="255"/>
      <c r="C277" s="256"/>
      <c r="D277" s="246" t="s">
        <v>169</v>
      </c>
      <c r="E277" s="257" t="s">
        <v>1</v>
      </c>
      <c r="F277" s="258" t="s">
        <v>1306</v>
      </c>
      <c r="G277" s="256"/>
      <c r="H277" s="259">
        <v>25.574999999999999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169</v>
      </c>
      <c r="AU277" s="265" t="s">
        <v>93</v>
      </c>
      <c r="AV277" s="14" t="s">
        <v>93</v>
      </c>
      <c r="AW277" s="14" t="s">
        <v>38</v>
      </c>
      <c r="AX277" s="14" t="s">
        <v>83</v>
      </c>
      <c r="AY277" s="265" t="s">
        <v>160</v>
      </c>
    </row>
    <row r="278" s="14" customFormat="1">
      <c r="A278" s="14"/>
      <c r="B278" s="255"/>
      <c r="C278" s="256"/>
      <c r="D278" s="246" t="s">
        <v>169</v>
      </c>
      <c r="E278" s="257" t="s">
        <v>1</v>
      </c>
      <c r="F278" s="258" t="s">
        <v>1316</v>
      </c>
      <c r="G278" s="256"/>
      <c r="H278" s="259">
        <v>51.149999999999999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5" t="s">
        <v>169</v>
      </c>
      <c r="AU278" s="265" t="s">
        <v>93</v>
      </c>
      <c r="AV278" s="14" t="s">
        <v>93</v>
      </c>
      <c r="AW278" s="14" t="s">
        <v>38</v>
      </c>
      <c r="AX278" s="14" t="s">
        <v>83</v>
      </c>
      <c r="AY278" s="265" t="s">
        <v>160</v>
      </c>
    </row>
    <row r="279" s="13" customFormat="1">
      <c r="A279" s="13"/>
      <c r="B279" s="244"/>
      <c r="C279" s="245"/>
      <c r="D279" s="246" t="s">
        <v>169</v>
      </c>
      <c r="E279" s="247" t="s">
        <v>1</v>
      </c>
      <c r="F279" s="248" t="s">
        <v>1311</v>
      </c>
      <c r="G279" s="245"/>
      <c r="H279" s="247" t="s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169</v>
      </c>
      <c r="AU279" s="254" t="s">
        <v>93</v>
      </c>
      <c r="AV279" s="13" t="s">
        <v>91</v>
      </c>
      <c r="AW279" s="13" t="s">
        <v>38</v>
      </c>
      <c r="AX279" s="13" t="s">
        <v>83</v>
      </c>
      <c r="AY279" s="254" t="s">
        <v>160</v>
      </c>
    </row>
    <row r="280" s="14" customFormat="1">
      <c r="A280" s="14"/>
      <c r="B280" s="255"/>
      <c r="C280" s="256"/>
      <c r="D280" s="246" t="s">
        <v>169</v>
      </c>
      <c r="E280" s="257" t="s">
        <v>1</v>
      </c>
      <c r="F280" s="258" t="s">
        <v>1312</v>
      </c>
      <c r="G280" s="256"/>
      <c r="H280" s="259">
        <v>1.131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169</v>
      </c>
      <c r="AU280" s="265" t="s">
        <v>93</v>
      </c>
      <c r="AV280" s="14" t="s">
        <v>93</v>
      </c>
      <c r="AW280" s="14" t="s">
        <v>38</v>
      </c>
      <c r="AX280" s="14" t="s">
        <v>83</v>
      </c>
      <c r="AY280" s="265" t="s">
        <v>160</v>
      </c>
    </row>
    <row r="281" s="15" customFormat="1">
      <c r="A281" s="15"/>
      <c r="B281" s="266"/>
      <c r="C281" s="267"/>
      <c r="D281" s="246" t="s">
        <v>169</v>
      </c>
      <c r="E281" s="268" t="s">
        <v>1</v>
      </c>
      <c r="F281" s="269" t="s">
        <v>171</v>
      </c>
      <c r="G281" s="267"/>
      <c r="H281" s="270">
        <v>77.855999999999995</v>
      </c>
      <c r="I281" s="271"/>
      <c r="J281" s="267"/>
      <c r="K281" s="267"/>
      <c r="L281" s="272"/>
      <c r="M281" s="273"/>
      <c r="N281" s="274"/>
      <c r="O281" s="274"/>
      <c r="P281" s="274"/>
      <c r="Q281" s="274"/>
      <c r="R281" s="274"/>
      <c r="S281" s="274"/>
      <c r="T281" s="27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6" t="s">
        <v>169</v>
      </c>
      <c r="AU281" s="276" t="s">
        <v>93</v>
      </c>
      <c r="AV281" s="15" t="s">
        <v>167</v>
      </c>
      <c r="AW281" s="15" t="s">
        <v>38</v>
      </c>
      <c r="AX281" s="15" t="s">
        <v>91</v>
      </c>
      <c r="AY281" s="276" t="s">
        <v>160</v>
      </c>
    </row>
    <row r="282" s="2" customFormat="1" ht="33" customHeight="1">
      <c r="A282" s="40"/>
      <c r="B282" s="41"/>
      <c r="C282" s="231" t="s">
        <v>360</v>
      </c>
      <c r="D282" s="231" t="s">
        <v>162</v>
      </c>
      <c r="E282" s="232" t="s">
        <v>218</v>
      </c>
      <c r="F282" s="233" t="s">
        <v>219</v>
      </c>
      <c r="G282" s="234" t="s">
        <v>189</v>
      </c>
      <c r="H282" s="235">
        <v>289.64100000000002</v>
      </c>
      <c r="I282" s="236"/>
      <c r="J282" s="237">
        <f>ROUND(I282*H282,2)</f>
        <v>0</v>
      </c>
      <c r="K282" s="233" t="s">
        <v>166</v>
      </c>
      <c r="L282" s="46"/>
      <c r="M282" s="238" t="s">
        <v>1</v>
      </c>
      <c r="N282" s="239" t="s">
        <v>48</v>
      </c>
      <c r="O282" s="93"/>
      <c r="P282" s="240">
        <f>O282*H282</f>
        <v>0</v>
      </c>
      <c r="Q282" s="240">
        <v>0</v>
      </c>
      <c r="R282" s="240">
        <f>Q282*H282</f>
        <v>0</v>
      </c>
      <c r="S282" s="240">
        <v>0</v>
      </c>
      <c r="T282" s="241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2" t="s">
        <v>167</v>
      </c>
      <c r="AT282" s="242" t="s">
        <v>162</v>
      </c>
      <c r="AU282" s="242" t="s">
        <v>93</v>
      </c>
      <c r="AY282" s="18" t="s">
        <v>160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8" t="s">
        <v>91</v>
      </c>
      <c r="BK282" s="243">
        <f>ROUND(I282*H282,2)</f>
        <v>0</v>
      </c>
      <c r="BL282" s="18" t="s">
        <v>167</v>
      </c>
      <c r="BM282" s="242" t="s">
        <v>1317</v>
      </c>
    </row>
    <row r="283" s="13" customFormat="1">
      <c r="A283" s="13"/>
      <c r="B283" s="244"/>
      <c r="C283" s="245"/>
      <c r="D283" s="246" t="s">
        <v>169</v>
      </c>
      <c r="E283" s="247" t="s">
        <v>1</v>
      </c>
      <c r="F283" s="248" t="s">
        <v>1200</v>
      </c>
      <c r="G283" s="245"/>
      <c r="H283" s="247" t="s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169</v>
      </c>
      <c r="AU283" s="254" t="s">
        <v>93</v>
      </c>
      <c r="AV283" s="13" t="s">
        <v>91</v>
      </c>
      <c r="AW283" s="13" t="s">
        <v>38</v>
      </c>
      <c r="AX283" s="13" t="s">
        <v>83</v>
      </c>
      <c r="AY283" s="254" t="s">
        <v>160</v>
      </c>
    </row>
    <row r="284" s="13" customFormat="1">
      <c r="A284" s="13"/>
      <c r="B284" s="244"/>
      <c r="C284" s="245"/>
      <c r="D284" s="246" t="s">
        <v>169</v>
      </c>
      <c r="E284" s="247" t="s">
        <v>1</v>
      </c>
      <c r="F284" s="248" t="s">
        <v>1318</v>
      </c>
      <c r="G284" s="245"/>
      <c r="H284" s="247" t="s">
        <v>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169</v>
      </c>
      <c r="AU284" s="254" t="s">
        <v>93</v>
      </c>
      <c r="AV284" s="13" t="s">
        <v>91</v>
      </c>
      <c r="AW284" s="13" t="s">
        <v>38</v>
      </c>
      <c r="AX284" s="13" t="s">
        <v>83</v>
      </c>
      <c r="AY284" s="254" t="s">
        <v>160</v>
      </c>
    </row>
    <row r="285" s="14" customFormat="1">
      <c r="A285" s="14"/>
      <c r="B285" s="255"/>
      <c r="C285" s="256"/>
      <c r="D285" s="246" t="s">
        <v>169</v>
      </c>
      <c r="E285" s="257" t="s">
        <v>1</v>
      </c>
      <c r="F285" s="258" t="s">
        <v>1319</v>
      </c>
      <c r="G285" s="256"/>
      <c r="H285" s="259">
        <v>31.969000000000001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169</v>
      </c>
      <c r="AU285" s="265" t="s">
        <v>93</v>
      </c>
      <c r="AV285" s="14" t="s">
        <v>93</v>
      </c>
      <c r="AW285" s="14" t="s">
        <v>38</v>
      </c>
      <c r="AX285" s="14" t="s">
        <v>83</v>
      </c>
      <c r="AY285" s="265" t="s">
        <v>160</v>
      </c>
    </row>
    <row r="286" s="14" customFormat="1">
      <c r="A286" s="14"/>
      <c r="B286" s="255"/>
      <c r="C286" s="256"/>
      <c r="D286" s="246" t="s">
        <v>169</v>
      </c>
      <c r="E286" s="257" t="s">
        <v>1</v>
      </c>
      <c r="F286" s="258" t="s">
        <v>1320</v>
      </c>
      <c r="G286" s="256"/>
      <c r="H286" s="259">
        <v>126.078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169</v>
      </c>
      <c r="AU286" s="265" t="s">
        <v>93</v>
      </c>
      <c r="AV286" s="14" t="s">
        <v>93</v>
      </c>
      <c r="AW286" s="14" t="s">
        <v>38</v>
      </c>
      <c r="AX286" s="14" t="s">
        <v>83</v>
      </c>
      <c r="AY286" s="265" t="s">
        <v>160</v>
      </c>
    </row>
    <row r="287" s="14" customFormat="1">
      <c r="A287" s="14"/>
      <c r="B287" s="255"/>
      <c r="C287" s="256"/>
      <c r="D287" s="246" t="s">
        <v>169</v>
      </c>
      <c r="E287" s="257" t="s">
        <v>1</v>
      </c>
      <c r="F287" s="258" t="s">
        <v>1321</v>
      </c>
      <c r="G287" s="256"/>
      <c r="H287" s="259">
        <v>1.145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169</v>
      </c>
      <c r="AU287" s="265" t="s">
        <v>93</v>
      </c>
      <c r="AV287" s="14" t="s">
        <v>93</v>
      </c>
      <c r="AW287" s="14" t="s">
        <v>38</v>
      </c>
      <c r="AX287" s="14" t="s">
        <v>83</v>
      </c>
      <c r="AY287" s="265" t="s">
        <v>160</v>
      </c>
    </row>
    <row r="288" s="16" customFormat="1">
      <c r="A288" s="16"/>
      <c r="B288" s="277"/>
      <c r="C288" s="278"/>
      <c r="D288" s="246" t="s">
        <v>169</v>
      </c>
      <c r="E288" s="279" t="s">
        <v>1</v>
      </c>
      <c r="F288" s="280" t="s">
        <v>195</v>
      </c>
      <c r="G288" s="278"/>
      <c r="H288" s="281">
        <v>159.19200000000001</v>
      </c>
      <c r="I288" s="282"/>
      <c r="J288" s="278"/>
      <c r="K288" s="278"/>
      <c r="L288" s="283"/>
      <c r="M288" s="284"/>
      <c r="N288" s="285"/>
      <c r="O288" s="285"/>
      <c r="P288" s="285"/>
      <c r="Q288" s="285"/>
      <c r="R288" s="285"/>
      <c r="S288" s="285"/>
      <c r="T288" s="28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87" t="s">
        <v>169</v>
      </c>
      <c r="AU288" s="287" t="s">
        <v>93</v>
      </c>
      <c r="AV288" s="16" t="s">
        <v>101</v>
      </c>
      <c r="AW288" s="16" t="s">
        <v>38</v>
      </c>
      <c r="AX288" s="16" t="s">
        <v>83</v>
      </c>
      <c r="AY288" s="287" t="s">
        <v>160</v>
      </c>
    </row>
    <row r="289" s="13" customFormat="1">
      <c r="A289" s="13"/>
      <c r="B289" s="244"/>
      <c r="C289" s="245"/>
      <c r="D289" s="246" t="s">
        <v>169</v>
      </c>
      <c r="E289" s="247" t="s">
        <v>1</v>
      </c>
      <c r="F289" s="248" t="s">
        <v>1322</v>
      </c>
      <c r="G289" s="245"/>
      <c r="H289" s="247" t="s">
        <v>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169</v>
      </c>
      <c r="AU289" s="254" t="s">
        <v>93</v>
      </c>
      <c r="AV289" s="13" t="s">
        <v>91</v>
      </c>
      <c r="AW289" s="13" t="s">
        <v>38</v>
      </c>
      <c r="AX289" s="13" t="s">
        <v>83</v>
      </c>
      <c r="AY289" s="254" t="s">
        <v>160</v>
      </c>
    </row>
    <row r="290" s="14" customFormat="1">
      <c r="A290" s="14"/>
      <c r="B290" s="255"/>
      <c r="C290" s="256"/>
      <c r="D290" s="246" t="s">
        <v>169</v>
      </c>
      <c r="E290" s="257" t="s">
        <v>1</v>
      </c>
      <c r="F290" s="258" t="s">
        <v>1323</v>
      </c>
      <c r="G290" s="256"/>
      <c r="H290" s="259">
        <v>127.042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169</v>
      </c>
      <c r="AU290" s="265" t="s">
        <v>93</v>
      </c>
      <c r="AV290" s="14" t="s">
        <v>93</v>
      </c>
      <c r="AW290" s="14" t="s">
        <v>38</v>
      </c>
      <c r="AX290" s="14" t="s">
        <v>83</v>
      </c>
      <c r="AY290" s="265" t="s">
        <v>160</v>
      </c>
    </row>
    <row r="291" s="13" customFormat="1">
      <c r="A291" s="13"/>
      <c r="B291" s="244"/>
      <c r="C291" s="245"/>
      <c r="D291" s="246" t="s">
        <v>169</v>
      </c>
      <c r="E291" s="247" t="s">
        <v>1</v>
      </c>
      <c r="F291" s="248" t="s">
        <v>1324</v>
      </c>
      <c r="G291" s="245"/>
      <c r="H291" s="247" t="s">
        <v>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169</v>
      </c>
      <c r="AU291" s="254" t="s">
        <v>93</v>
      </c>
      <c r="AV291" s="13" t="s">
        <v>91</v>
      </c>
      <c r="AW291" s="13" t="s">
        <v>38</v>
      </c>
      <c r="AX291" s="13" t="s">
        <v>83</v>
      </c>
      <c r="AY291" s="254" t="s">
        <v>160</v>
      </c>
    </row>
    <row r="292" s="14" customFormat="1">
      <c r="A292" s="14"/>
      <c r="B292" s="255"/>
      <c r="C292" s="256"/>
      <c r="D292" s="246" t="s">
        <v>169</v>
      </c>
      <c r="E292" s="257" t="s">
        <v>1</v>
      </c>
      <c r="F292" s="258" t="s">
        <v>1325</v>
      </c>
      <c r="G292" s="256"/>
      <c r="H292" s="259">
        <v>2.262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169</v>
      </c>
      <c r="AU292" s="265" t="s">
        <v>93</v>
      </c>
      <c r="AV292" s="14" t="s">
        <v>93</v>
      </c>
      <c r="AW292" s="14" t="s">
        <v>38</v>
      </c>
      <c r="AX292" s="14" t="s">
        <v>83</v>
      </c>
      <c r="AY292" s="265" t="s">
        <v>160</v>
      </c>
    </row>
    <row r="293" s="14" customFormat="1">
      <c r="A293" s="14"/>
      <c r="B293" s="255"/>
      <c r="C293" s="256"/>
      <c r="D293" s="246" t="s">
        <v>169</v>
      </c>
      <c r="E293" s="257" t="s">
        <v>1</v>
      </c>
      <c r="F293" s="258" t="s">
        <v>1321</v>
      </c>
      <c r="G293" s="256"/>
      <c r="H293" s="259">
        <v>1.145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5" t="s">
        <v>169</v>
      </c>
      <c r="AU293" s="265" t="s">
        <v>93</v>
      </c>
      <c r="AV293" s="14" t="s">
        <v>93</v>
      </c>
      <c r="AW293" s="14" t="s">
        <v>38</v>
      </c>
      <c r="AX293" s="14" t="s">
        <v>83</v>
      </c>
      <c r="AY293" s="265" t="s">
        <v>160</v>
      </c>
    </row>
    <row r="294" s="16" customFormat="1">
      <c r="A294" s="16"/>
      <c r="B294" s="277"/>
      <c r="C294" s="278"/>
      <c r="D294" s="246" t="s">
        <v>169</v>
      </c>
      <c r="E294" s="279" t="s">
        <v>1</v>
      </c>
      <c r="F294" s="280" t="s">
        <v>195</v>
      </c>
      <c r="G294" s="278"/>
      <c r="H294" s="281">
        <v>130.44900000000001</v>
      </c>
      <c r="I294" s="282"/>
      <c r="J294" s="278"/>
      <c r="K294" s="278"/>
      <c r="L294" s="283"/>
      <c r="M294" s="284"/>
      <c r="N294" s="285"/>
      <c r="O294" s="285"/>
      <c r="P294" s="285"/>
      <c r="Q294" s="285"/>
      <c r="R294" s="285"/>
      <c r="S294" s="285"/>
      <c r="T294" s="28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87" t="s">
        <v>169</v>
      </c>
      <c r="AU294" s="287" t="s">
        <v>93</v>
      </c>
      <c r="AV294" s="16" t="s">
        <v>101</v>
      </c>
      <c r="AW294" s="16" t="s">
        <v>38</v>
      </c>
      <c r="AX294" s="16" t="s">
        <v>83</v>
      </c>
      <c r="AY294" s="287" t="s">
        <v>160</v>
      </c>
    </row>
    <row r="295" s="15" customFormat="1">
      <c r="A295" s="15"/>
      <c r="B295" s="266"/>
      <c r="C295" s="267"/>
      <c r="D295" s="246" t="s">
        <v>169</v>
      </c>
      <c r="E295" s="268" t="s">
        <v>1</v>
      </c>
      <c r="F295" s="269" t="s">
        <v>171</v>
      </c>
      <c r="G295" s="267"/>
      <c r="H295" s="270">
        <v>289.64100000000002</v>
      </c>
      <c r="I295" s="271"/>
      <c r="J295" s="267"/>
      <c r="K295" s="267"/>
      <c r="L295" s="272"/>
      <c r="M295" s="273"/>
      <c r="N295" s="274"/>
      <c r="O295" s="274"/>
      <c r="P295" s="274"/>
      <c r="Q295" s="274"/>
      <c r="R295" s="274"/>
      <c r="S295" s="274"/>
      <c r="T295" s="27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6" t="s">
        <v>169</v>
      </c>
      <c r="AU295" s="276" t="s">
        <v>93</v>
      </c>
      <c r="AV295" s="15" t="s">
        <v>167</v>
      </c>
      <c r="AW295" s="15" t="s">
        <v>38</v>
      </c>
      <c r="AX295" s="15" t="s">
        <v>91</v>
      </c>
      <c r="AY295" s="276" t="s">
        <v>160</v>
      </c>
    </row>
    <row r="296" s="2" customFormat="1" ht="33" customHeight="1">
      <c r="A296" s="40"/>
      <c r="B296" s="41"/>
      <c r="C296" s="231" t="s">
        <v>596</v>
      </c>
      <c r="D296" s="231" t="s">
        <v>162</v>
      </c>
      <c r="E296" s="232" t="s">
        <v>1326</v>
      </c>
      <c r="F296" s="233" t="s">
        <v>1327</v>
      </c>
      <c r="G296" s="234" t="s">
        <v>189</v>
      </c>
      <c r="H296" s="235">
        <v>158.798</v>
      </c>
      <c r="I296" s="236"/>
      <c r="J296" s="237">
        <f>ROUND(I296*H296,2)</f>
        <v>0</v>
      </c>
      <c r="K296" s="233" t="s">
        <v>166</v>
      </c>
      <c r="L296" s="46"/>
      <c r="M296" s="238" t="s">
        <v>1</v>
      </c>
      <c r="N296" s="239" t="s">
        <v>48</v>
      </c>
      <c r="O296" s="93"/>
      <c r="P296" s="240">
        <f>O296*H296</f>
        <v>0</v>
      </c>
      <c r="Q296" s="240">
        <v>0</v>
      </c>
      <c r="R296" s="240">
        <f>Q296*H296</f>
        <v>0</v>
      </c>
      <c r="S296" s="240">
        <v>0</v>
      </c>
      <c r="T296" s="241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42" t="s">
        <v>167</v>
      </c>
      <c r="AT296" s="242" t="s">
        <v>162</v>
      </c>
      <c r="AU296" s="242" t="s">
        <v>93</v>
      </c>
      <c r="AY296" s="18" t="s">
        <v>160</v>
      </c>
      <c r="BE296" s="243">
        <f>IF(N296="základní",J296,0)</f>
        <v>0</v>
      </c>
      <c r="BF296" s="243">
        <f>IF(N296="snížená",J296,0)</f>
        <v>0</v>
      </c>
      <c r="BG296" s="243">
        <f>IF(N296="zákl. přenesená",J296,0)</f>
        <v>0</v>
      </c>
      <c r="BH296" s="243">
        <f>IF(N296="sníž. přenesená",J296,0)</f>
        <v>0</v>
      </c>
      <c r="BI296" s="243">
        <f>IF(N296="nulová",J296,0)</f>
        <v>0</v>
      </c>
      <c r="BJ296" s="18" t="s">
        <v>91</v>
      </c>
      <c r="BK296" s="243">
        <f>ROUND(I296*H296,2)</f>
        <v>0</v>
      </c>
      <c r="BL296" s="18" t="s">
        <v>167</v>
      </c>
      <c r="BM296" s="242" t="s">
        <v>1328</v>
      </c>
    </row>
    <row r="297" s="13" customFormat="1">
      <c r="A297" s="13"/>
      <c r="B297" s="244"/>
      <c r="C297" s="245"/>
      <c r="D297" s="246" t="s">
        <v>169</v>
      </c>
      <c r="E297" s="247" t="s">
        <v>1</v>
      </c>
      <c r="F297" s="248" t="s">
        <v>1200</v>
      </c>
      <c r="G297" s="245"/>
      <c r="H297" s="247" t="s">
        <v>1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169</v>
      </c>
      <c r="AU297" s="254" t="s">
        <v>93</v>
      </c>
      <c r="AV297" s="13" t="s">
        <v>91</v>
      </c>
      <c r="AW297" s="13" t="s">
        <v>38</v>
      </c>
      <c r="AX297" s="13" t="s">
        <v>83</v>
      </c>
      <c r="AY297" s="254" t="s">
        <v>160</v>
      </c>
    </row>
    <row r="298" s="14" customFormat="1">
      <c r="A298" s="14"/>
      <c r="B298" s="255"/>
      <c r="C298" s="256"/>
      <c r="D298" s="246" t="s">
        <v>169</v>
      </c>
      <c r="E298" s="257" t="s">
        <v>1</v>
      </c>
      <c r="F298" s="258" t="s">
        <v>1329</v>
      </c>
      <c r="G298" s="256"/>
      <c r="H298" s="259">
        <v>95.906000000000006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5" t="s">
        <v>169</v>
      </c>
      <c r="AU298" s="265" t="s">
        <v>93</v>
      </c>
      <c r="AV298" s="14" t="s">
        <v>93</v>
      </c>
      <c r="AW298" s="14" t="s">
        <v>38</v>
      </c>
      <c r="AX298" s="14" t="s">
        <v>83</v>
      </c>
      <c r="AY298" s="265" t="s">
        <v>160</v>
      </c>
    </row>
    <row r="299" s="14" customFormat="1">
      <c r="A299" s="14"/>
      <c r="B299" s="255"/>
      <c r="C299" s="256"/>
      <c r="D299" s="246" t="s">
        <v>169</v>
      </c>
      <c r="E299" s="257" t="s">
        <v>1</v>
      </c>
      <c r="F299" s="258" t="s">
        <v>1330</v>
      </c>
      <c r="G299" s="256"/>
      <c r="H299" s="259">
        <v>54.033999999999999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169</v>
      </c>
      <c r="AU299" s="265" t="s">
        <v>93</v>
      </c>
      <c r="AV299" s="14" t="s">
        <v>93</v>
      </c>
      <c r="AW299" s="14" t="s">
        <v>38</v>
      </c>
      <c r="AX299" s="14" t="s">
        <v>83</v>
      </c>
      <c r="AY299" s="265" t="s">
        <v>160</v>
      </c>
    </row>
    <row r="300" s="13" customFormat="1">
      <c r="A300" s="13"/>
      <c r="B300" s="244"/>
      <c r="C300" s="245"/>
      <c r="D300" s="246" t="s">
        <v>169</v>
      </c>
      <c r="E300" s="247" t="s">
        <v>1</v>
      </c>
      <c r="F300" s="248" t="s">
        <v>1239</v>
      </c>
      <c r="G300" s="245"/>
      <c r="H300" s="247" t="s">
        <v>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4" t="s">
        <v>169</v>
      </c>
      <c r="AU300" s="254" t="s">
        <v>93</v>
      </c>
      <c r="AV300" s="13" t="s">
        <v>91</v>
      </c>
      <c r="AW300" s="13" t="s">
        <v>38</v>
      </c>
      <c r="AX300" s="13" t="s">
        <v>83</v>
      </c>
      <c r="AY300" s="254" t="s">
        <v>160</v>
      </c>
    </row>
    <row r="301" s="14" customFormat="1">
      <c r="A301" s="14"/>
      <c r="B301" s="255"/>
      <c r="C301" s="256"/>
      <c r="D301" s="246" t="s">
        <v>169</v>
      </c>
      <c r="E301" s="257" t="s">
        <v>1</v>
      </c>
      <c r="F301" s="258" t="s">
        <v>1325</v>
      </c>
      <c r="G301" s="256"/>
      <c r="H301" s="259">
        <v>2.262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5" t="s">
        <v>169</v>
      </c>
      <c r="AU301" s="265" t="s">
        <v>93</v>
      </c>
      <c r="AV301" s="14" t="s">
        <v>93</v>
      </c>
      <c r="AW301" s="14" t="s">
        <v>38</v>
      </c>
      <c r="AX301" s="14" t="s">
        <v>83</v>
      </c>
      <c r="AY301" s="265" t="s">
        <v>160</v>
      </c>
    </row>
    <row r="302" s="13" customFormat="1">
      <c r="A302" s="13"/>
      <c r="B302" s="244"/>
      <c r="C302" s="245"/>
      <c r="D302" s="246" t="s">
        <v>169</v>
      </c>
      <c r="E302" s="247" t="s">
        <v>1</v>
      </c>
      <c r="F302" s="248" t="s">
        <v>1331</v>
      </c>
      <c r="G302" s="245"/>
      <c r="H302" s="247" t="s">
        <v>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169</v>
      </c>
      <c r="AU302" s="254" t="s">
        <v>93</v>
      </c>
      <c r="AV302" s="13" t="s">
        <v>91</v>
      </c>
      <c r="AW302" s="13" t="s">
        <v>38</v>
      </c>
      <c r="AX302" s="13" t="s">
        <v>83</v>
      </c>
      <c r="AY302" s="254" t="s">
        <v>160</v>
      </c>
    </row>
    <row r="303" s="14" customFormat="1">
      <c r="A303" s="14"/>
      <c r="B303" s="255"/>
      <c r="C303" s="256"/>
      <c r="D303" s="246" t="s">
        <v>169</v>
      </c>
      <c r="E303" s="257" t="s">
        <v>1</v>
      </c>
      <c r="F303" s="258" t="s">
        <v>1332</v>
      </c>
      <c r="G303" s="256"/>
      <c r="H303" s="259">
        <v>6.3899999999999997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169</v>
      </c>
      <c r="AU303" s="265" t="s">
        <v>93</v>
      </c>
      <c r="AV303" s="14" t="s">
        <v>93</v>
      </c>
      <c r="AW303" s="14" t="s">
        <v>38</v>
      </c>
      <c r="AX303" s="14" t="s">
        <v>83</v>
      </c>
      <c r="AY303" s="265" t="s">
        <v>160</v>
      </c>
    </row>
    <row r="304" s="14" customFormat="1">
      <c r="A304" s="14"/>
      <c r="B304" s="255"/>
      <c r="C304" s="256"/>
      <c r="D304" s="246" t="s">
        <v>169</v>
      </c>
      <c r="E304" s="257" t="s">
        <v>1</v>
      </c>
      <c r="F304" s="258" t="s">
        <v>1333</v>
      </c>
      <c r="G304" s="256"/>
      <c r="H304" s="259">
        <v>0.20599999999999999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169</v>
      </c>
      <c r="AU304" s="265" t="s">
        <v>93</v>
      </c>
      <c r="AV304" s="14" t="s">
        <v>93</v>
      </c>
      <c r="AW304" s="14" t="s">
        <v>38</v>
      </c>
      <c r="AX304" s="14" t="s">
        <v>83</v>
      </c>
      <c r="AY304" s="265" t="s">
        <v>160</v>
      </c>
    </row>
    <row r="305" s="15" customFormat="1">
      <c r="A305" s="15"/>
      <c r="B305" s="266"/>
      <c r="C305" s="267"/>
      <c r="D305" s="246" t="s">
        <v>169</v>
      </c>
      <c r="E305" s="268" t="s">
        <v>1</v>
      </c>
      <c r="F305" s="269" t="s">
        <v>171</v>
      </c>
      <c r="G305" s="267"/>
      <c r="H305" s="270">
        <v>158.798</v>
      </c>
      <c r="I305" s="271"/>
      <c r="J305" s="267"/>
      <c r="K305" s="267"/>
      <c r="L305" s="272"/>
      <c r="M305" s="273"/>
      <c r="N305" s="274"/>
      <c r="O305" s="274"/>
      <c r="P305" s="274"/>
      <c r="Q305" s="274"/>
      <c r="R305" s="274"/>
      <c r="S305" s="274"/>
      <c r="T305" s="27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6" t="s">
        <v>169</v>
      </c>
      <c r="AU305" s="276" t="s">
        <v>93</v>
      </c>
      <c r="AV305" s="15" t="s">
        <v>167</v>
      </c>
      <c r="AW305" s="15" t="s">
        <v>38</v>
      </c>
      <c r="AX305" s="15" t="s">
        <v>91</v>
      </c>
      <c r="AY305" s="276" t="s">
        <v>160</v>
      </c>
    </row>
    <row r="306" s="2" customFormat="1">
      <c r="A306" s="40"/>
      <c r="B306" s="41"/>
      <c r="C306" s="231" t="s">
        <v>610</v>
      </c>
      <c r="D306" s="231" t="s">
        <v>162</v>
      </c>
      <c r="E306" s="232" t="s">
        <v>1334</v>
      </c>
      <c r="F306" s="233" t="s">
        <v>1335</v>
      </c>
      <c r="G306" s="234" t="s">
        <v>189</v>
      </c>
      <c r="H306" s="235">
        <v>129.304</v>
      </c>
      <c r="I306" s="236"/>
      <c r="J306" s="237">
        <f>ROUND(I306*H306,2)</f>
        <v>0</v>
      </c>
      <c r="K306" s="233" t="s">
        <v>166</v>
      </c>
      <c r="L306" s="46"/>
      <c r="M306" s="238" t="s">
        <v>1</v>
      </c>
      <c r="N306" s="239" t="s">
        <v>48</v>
      </c>
      <c r="O306" s="93"/>
      <c r="P306" s="240">
        <f>O306*H306</f>
        <v>0</v>
      </c>
      <c r="Q306" s="240">
        <v>0</v>
      </c>
      <c r="R306" s="240">
        <f>Q306*H306</f>
        <v>0</v>
      </c>
      <c r="S306" s="240">
        <v>0</v>
      </c>
      <c r="T306" s="241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42" t="s">
        <v>167</v>
      </c>
      <c r="AT306" s="242" t="s">
        <v>162</v>
      </c>
      <c r="AU306" s="242" t="s">
        <v>93</v>
      </c>
      <c r="AY306" s="18" t="s">
        <v>160</v>
      </c>
      <c r="BE306" s="243">
        <f>IF(N306="základní",J306,0)</f>
        <v>0</v>
      </c>
      <c r="BF306" s="243">
        <f>IF(N306="snížená",J306,0)</f>
        <v>0</v>
      </c>
      <c r="BG306" s="243">
        <f>IF(N306="zákl. přenesená",J306,0)</f>
        <v>0</v>
      </c>
      <c r="BH306" s="243">
        <f>IF(N306="sníž. přenesená",J306,0)</f>
        <v>0</v>
      </c>
      <c r="BI306" s="243">
        <f>IF(N306="nulová",J306,0)</f>
        <v>0</v>
      </c>
      <c r="BJ306" s="18" t="s">
        <v>91</v>
      </c>
      <c r="BK306" s="243">
        <f>ROUND(I306*H306,2)</f>
        <v>0</v>
      </c>
      <c r="BL306" s="18" t="s">
        <v>167</v>
      </c>
      <c r="BM306" s="242" t="s">
        <v>1336</v>
      </c>
    </row>
    <row r="307" s="13" customFormat="1">
      <c r="A307" s="13"/>
      <c r="B307" s="244"/>
      <c r="C307" s="245"/>
      <c r="D307" s="246" t="s">
        <v>169</v>
      </c>
      <c r="E307" s="247" t="s">
        <v>1</v>
      </c>
      <c r="F307" s="248" t="s">
        <v>1200</v>
      </c>
      <c r="G307" s="245"/>
      <c r="H307" s="247" t="s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4" t="s">
        <v>169</v>
      </c>
      <c r="AU307" s="254" t="s">
        <v>93</v>
      </c>
      <c r="AV307" s="13" t="s">
        <v>91</v>
      </c>
      <c r="AW307" s="13" t="s">
        <v>38</v>
      </c>
      <c r="AX307" s="13" t="s">
        <v>83</v>
      </c>
      <c r="AY307" s="254" t="s">
        <v>160</v>
      </c>
    </row>
    <row r="308" s="14" customFormat="1">
      <c r="A308" s="14"/>
      <c r="B308" s="255"/>
      <c r="C308" s="256"/>
      <c r="D308" s="246" t="s">
        <v>169</v>
      </c>
      <c r="E308" s="257" t="s">
        <v>1</v>
      </c>
      <c r="F308" s="258" t="s">
        <v>1337</v>
      </c>
      <c r="G308" s="256"/>
      <c r="H308" s="259">
        <v>127.042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169</v>
      </c>
      <c r="AU308" s="265" t="s">
        <v>93</v>
      </c>
      <c r="AV308" s="14" t="s">
        <v>93</v>
      </c>
      <c r="AW308" s="14" t="s">
        <v>38</v>
      </c>
      <c r="AX308" s="14" t="s">
        <v>83</v>
      </c>
      <c r="AY308" s="265" t="s">
        <v>160</v>
      </c>
    </row>
    <row r="309" s="14" customFormat="1">
      <c r="A309" s="14"/>
      <c r="B309" s="255"/>
      <c r="C309" s="256"/>
      <c r="D309" s="246" t="s">
        <v>169</v>
      </c>
      <c r="E309" s="257" t="s">
        <v>1</v>
      </c>
      <c r="F309" s="258" t="s">
        <v>1338</v>
      </c>
      <c r="G309" s="256"/>
      <c r="H309" s="259">
        <v>2.262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5" t="s">
        <v>169</v>
      </c>
      <c r="AU309" s="265" t="s">
        <v>93</v>
      </c>
      <c r="AV309" s="14" t="s">
        <v>93</v>
      </c>
      <c r="AW309" s="14" t="s">
        <v>38</v>
      </c>
      <c r="AX309" s="14" t="s">
        <v>83</v>
      </c>
      <c r="AY309" s="265" t="s">
        <v>160</v>
      </c>
    </row>
    <row r="310" s="15" customFormat="1">
      <c r="A310" s="15"/>
      <c r="B310" s="266"/>
      <c r="C310" s="267"/>
      <c r="D310" s="246" t="s">
        <v>169</v>
      </c>
      <c r="E310" s="268" t="s">
        <v>1</v>
      </c>
      <c r="F310" s="269" t="s">
        <v>171</v>
      </c>
      <c r="G310" s="267"/>
      <c r="H310" s="270">
        <v>129.304</v>
      </c>
      <c r="I310" s="271"/>
      <c r="J310" s="267"/>
      <c r="K310" s="267"/>
      <c r="L310" s="272"/>
      <c r="M310" s="273"/>
      <c r="N310" s="274"/>
      <c r="O310" s="274"/>
      <c r="P310" s="274"/>
      <c r="Q310" s="274"/>
      <c r="R310" s="274"/>
      <c r="S310" s="274"/>
      <c r="T310" s="27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6" t="s">
        <v>169</v>
      </c>
      <c r="AU310" s="276" t="s">
        <v>93</v>
      </c>
      <c r="AV310" s="15" t="s">
        <v>167</v>
      </c>
      <c r="AW310" s="15" t="s">
        <v>38</v>
      </c>
      <c r="AX310" s="15" t="s">
        <v>91</v>
      </c>
      <c r="AY310" s="276" t="s">
        <v>160</v>
      </c>
    </row>
    <row r="311" s="2" customFormat="1" ht="16.5" customHeight="1">
      <c r="A311" s="40"/>
      <c r="B311" s="41"/>
      <c r="C311" s="231" t="s">
        <v>621</v>
      </c>
      <c r="D311" s="231" t="s">
        <v>162</v>
      </c>
      <c r="E311" s="232" t="s">
        <v>230</v>
      </c>
      <c r="F311" s="233" t="s">
        <v>231</v>
      </c>
      <c r="G311" s="234" t="s">
        <v>189</v>
      </c>
      <c r="H311" s="235">
        <v>129.304</v>
      </c>
      <c r="I311" s="236"/>
      <c r="J311" s="237">
        <f>ROUND(I311*H311,2)</f>
        <v>0</v>
      </c>
      <c r="K311" s="233" t="s">
        <v>166</v>
      </c>
      <c r="L311" s="46"/>
      <c r="M311" s="238" t="s">
        <v>1</v>
      </c>
      <c r="N311" s="239" t="s">
        <v>48</v>
      </c>
      <c r="O311" s="93"/>
      <c r="P311" s="240">
        <f>O311*H311</f>
        <v>0</v>
      </c>
      <c r="Q311" s="240">
        <v>0</v>
      </c>
      <c r="R311" s="240">
        <f>Q311*H311</f>
        <v>0</v>
      </c>
      <c r="S311" s="240">
        <v>0</v>
      </c>
      <c r="T311" s="241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42" t="s">
        <v>167</v>
      </c>
      <c r="AT311" s="242" t="s">
        <v>162</v>
      </c>
      <c r="AU311" s="242" t="s">
        <v>93</v>
      </c>
      <c r="AY311" s="18" t="s">
        <v>160</v>
      </c>
      <c r="BE311" s="243">
        <f>IF(N311="základní",J311,0)</f>
        <v>0</v>
      </c>
      <c r="BF311" s="243">
        <f>IF(N311="snížená",J311,0)</f>
        <v>0</v>
      </c>
      <c r="BG311" s="243">
        <f>IF(N311="zákl. přenesená",J311,0)</f>
        <v>0</v>
      </c>
      <c r="BH311" s="243">
        <f>IF(N311="sníž. přenesená",J311,0)</f>
        <v>0</v>
      </c>
      <c r="BI311" s="243">
        <f>IF(N311="nulová",J311,0)</f>
        <v>0</v>
      </c>
      <c r="BJ311" s="18" t="s">
        <v>91</v>
      </c>
      <c r="BK311" s="243">
        <f>ROUND(I311*H311,2)</f>
        <v>0</v>
      </c>
      <c r="BL311" s="18" t="s">
        <v>167</v>
      </c>
      <c r="BM311" s="242" t="s">
        <v>1339</v>
      </c>
    </row>
    <row r="312" s="13" customFormat="1">
      <c r="A312" s="13"/>
      <c r="B312" s="244"/>
      <c r="C312" s="245"/>
      <c r="D312" s="246" t="s">
        <v>169</v>
      </c>
      <c r="E312" s="247" t="s">
        <v>1</v>
      </c>
      <c r="F312" s="248" t="s">
        <v>1200</v>
      </c>
      <c r="G312" s="245"/>
      <c r="H312" s="247" t="s">
        <v>1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169</v>
      </c>
      <c r="AU312" s="254" t="s">
        <v>93</v>
      </c>
      <c r="AV312" s="13" t="s">
        <v>91</v>
      </c>
      <c r="AW312" s="13" t="s">
        <v>38</v>
      </c>
      <c r="AX312" s="13" t="s">
        <v>83</v>
      </c>
      <c r="AY312" s="254" t="s">
        <v>160</v>
      </c>
    </row>
    <row r="313" s="14" customFormat="1">
      <c r="A313" s="14"/>
      <c r="B313" s="255"/>
      <c r="C313" s="256"/>
      <c r="D313" s="246" t="s">
        <v>169</v>
      </c>
      <c r="E313" s="257" t="s">
        <v>1</v>
      </c>
      <c r="F313" s="258" t="s">
        <v>1337</v>
      </c>
      <c r="G313" s="256"/>
      <c r="H313" s="259">
        <v>127.042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5" t="s">
        <v>169</v>
      </c>
      <c r="AU313" s="265" t="s">
        <v>93</v>
      </c>
      <c r="AV313" s="14" t="s">
        <v>93</v>
      </c>
      <c r="AW313" s="14" t="s">
        <v>38</v>
      </c>
      <c r="AX313" s="14" t="s">
        <v>83</v>
      </c>
      <c r="AY313" s="265" t="s">
        <v>160</v>
      </c>
    </row>
    <row r="314" s="14" customFormat="1">
      <c r="A314" s="14"/>
      <c r="B314" s="255"/>
      <c r="C314" s="256"/>
      <c r="D314" s="246" t="s">
        <v>169</v>
      </c>
      <c r="E314" s="257" t="s">
        <v>1</v>
      </c>
      <c r="F314" s="258" t="s">
        <v>1338</v>
      </c>
      <c r="G314" s="256"/>
      <c r="H314" s="259">
        <v>2.262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169</v>
      </c>
      <c r="AU314" s="265" t="s">
        <v>93</v>
      </c>
      <c r="AV314" s="14" t="s">
        <v>93</v>
      </c>
      <c r="AW314" s="14" t="s">
        <v>38</v>
      </c>
      <c r="AX314" s="14" t="s">
        <v>83</v>
      </c>
      <c r="AY314" s="265" t="s">
        <v>160</v>
      </c>
    </row>
    <row r="315" s="15" customFormat="1">
      <c r="A315" s="15"/>
      <c r="B315" s="266"/>
      <c r="C315" s="267"/>
      <c r="D315" s="246" t="s">
        <v>169</v>
      </c>
      <c r="E315" s="268" t="s">
        <v>1</v>
      </c>
      <c r="F315" s="269" t="s">
        <v>171</v>
      </c>
      <c r="G315" s="267"/>
      <c r="H315" s="270">
        <v>129.304</v>
      </c>
      <c r="I315" s="271"/>
      <c r="J315" s="267"/>
      <c r="K315" s="267"/>
      <c r="L315" s="272"/>
      <c r="M315" s="273"/>
      <c r="N315" s="274"/>
      <c r="O315" s="274"/>
      <c r="P315" s="274"/>
      <c r="Q315" s="274"/>
      <c r="R315" s="274"/>
      <c r="S315" s="274"/>
      <c r="T315" s="27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6" t="s">
        <v>169</v>
      </c>
      <c r="AU315" s="276" t="s">
        <v>93</v>
      </c>
      <c r="AV315" s="15" t="s">
        <v>167</v>
      </c>
      <c r="AW315" s="15" t="s">
        <v>38</v>
      </c>
      <c r="AX315" s="15" t="s">
        <v>91</v>
      </c>
      <c r="AY315" s="276" t="s">
        <v>160</v>
      </c>
    </row>
    <row r="316" s="2" customFormat="1">
      <c r="A316" s="40"/>
      <c r="B316" s="41"/>
      <c r="C316" s="231" t="s">
        <v>627</v>
      </c>
      <c r="D316" s="231" t="s">
        <v>162</v>
      </c>
      <c r="E316" s="232" t="s">
        <v>234</v>
      </c>
      <c r="F316" s="233" t="s">
        <v>235</v>
      </c>
      <c r="G316" s="234" t="s">
        <v>189</v>
      </c>
      <c r="H316" s="235">
        <v>306.18400000000003</v>
      </c>
      <c r="I316" s="236"/>
      <c r="J316" s="237">
        <f>ROUND(I316*H316,2)</f>
        <v>0</v>
      </c>
      <c r="K316" s="233" t="s">
        <v>166</v>
      </c>
      <c r="L316" s="46"/>
      <c r="M316" s="238" t="s">
        <v>1</v>
      </c>
      <c r="N316" s="239" t="s">
        <v>48</v>
      </c>
      <c r="O316" s="93"/>
      <c r="P316" s="240">
        <f>O316*H316</f>
        <v>0</v>
      </c>
      <c r="Q316" s="240">
        <v>0</v>
      </c>
      <c r="R316" s="240">
        <f>Q316*H316</f>
        <v>0</v>
      </c>
      <c r="S316" s="240">
        <v>0</v>
      </c>
      <c r="T316" s="241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42" t="s">
        <v>167</v>
      </c>
      <c r="AT316" s="242" t="s">
        <v>162</v>
      </c>
      <c r="AU316" s="242" t="s">
        <v>93</v>
      </c>
      <c r="AY316" s="18" t="s">
        <v>160</v>
      </c>
      <c r="BE316" s="243">
        <f>IF(N316="základní",J316,0)</f>
        <v>0</v>
      </c>
      <c r="BF316" s="243">
        <f>IF(N316="snížená",J316,0)</f>
        <v>0</v>
      </c>
      <c r="BG316" s="243">
        <f>IF(N316="zákl. přenesená",J316,0)</f>
        <v>0</v>
      </c>
      <c r="BH316" s="243">
        <f>IF(N316="sníž. přenesená",J316,0)</f>
        <v>0</v>
      </c>
      <c r="BI316" s="243">
        <f>IF(N316="nulová",J316,0)</f>
        <v>0</v>
      </c>
      <c r="BJ316" s="18" t="s">
        <v>91</v>
      </c>
      <c r="BK316" s="243">
        <f>ROUND(I316*H316,2)</f>
        <v>0</v>
      </c>
      <c r="BL316" s="18" t="s">
        <v>167</v>
      </c>
      <c r="BM316" s="242" t="s">
        <v>1340</v>
      </c>
    </row>
    <row r="317" s="13" customFormat="1">
      <c r="A317" s="13"/>
      <c r="B317" s="244"/>
      <c r="C317" s="245"/>
      <c r="D317" s="246" t="s">
        <v>169</v>
      </c>
      <c r="E317" s="247" t="s">
        <v>1</v>
      </c>
      <c r="F317" s="248" t="s">
        <v>1200</v>
      </c>
      <c r="G317" s="245"/>
      <c r="H317" s="247" t="s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169</v>
      </c>
      <c r="AU317" s="254" t="s">
        <v>93</v>
      </c>
      <c r="AV317" s="13" t="s">
        <v>91</v>
      </c>
      <c r="AW317" s="13" t="s">
        <v>38</v>
      </c>
      <c r="AX317" s="13" t="s">
        <v>83</v>
      </c>
      <c r="AY317" s="254" t="s">
        <v>160</v>
      </c>
    </row>
    <row r="318" s="13" customFormat="1">
      <c r="A318" s="13"/>
      <c r="B318" s="244"/>
      <c r="C318" s="245"/>
      <c r="D318" s="246" t="s">
        <v>169</v>
      </c>
      <c r="E318" s="247" t="s">
        <v>1</v>
      </c>
      <c r="F318" s="248" t="s">
        <v>1341</v>
      </c>
      <c r="G318" s="245"/>
      <c r="H318" s="247" t="s">
        <v>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169</v>
      </c>
      <c r="AU318" s="254" t="s">
        <v>93</v>
      </c>
      <c r="AV318" s="13" t="s">
        <v>91</v>
      </c>
      <c r="AW318" s="13" t="s">
        <v>38</v>
      </c>
      <c r="AX318" s="13" t="s">
        <v>83</v>
      </c>
      <c r="AY318" s="254" t="s">
        <v>160</v>
      </c>
    </row>
    <row r="319" s="14" customFormat="1">
      <c r="A319" s="14"/>
      <c r="B319" s="255"/>
      <c r="C319" s="256"/>
      <c r="D319" s="246" t="s">
        <v>169</v>
      </c>
      <c r="E319" s="257" t="s">
        <v>1</v>
      </c>
      <c r="F319" s="258" t="s">
        <v>1342</v>
      </c>
      <c r="G319" s="256"/>
      <c r="H319" s="259">
        <v>127.042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169</v>
      </c>
      <c r="AU319" s="265" t="s">
        <v>93</v>
      </c>
      <c r="AV319" s="14" t="s">
        <v>93</v>
      </c>
      <c r="AW319" s="14" t="s">
        <v>38</v>
      </c>
      <c r="AX319" s="14" t="s">
        <v>83</v>
      </c>
      <c r="AY319" s="265" t="s">
        <v>160</v>
      </c>
    </row>
    <row r="320" s="14" customFormat="1">
      <c r="A320" s="14"/>
      <c r="B320" s="255"/>
      <c r="C320" s="256"/>
      <c r="D320" s="246" t="s">
        <v>169</v>
      </c>
      <c r="E320" s="257" t="s">
        <v>1</v>
      </c>
      <c r="F320" s="258" t="s">
        <v>1343</v>
      </c>
      <c r="G320" s="256"/>
      <c r="H320" s="259">
        <v>176.88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169</v>
      </c>
      <c r="AU320" s="265" t="s">
        <v>93</v>
      </c>
      <c r="AV320" s="14" t="s">
        <v>93</v>
      </c>
      <c r="AW320" s="14" t="s">
        <v>38</v>
      </c>
      <c r="AX320" s="14" t="s">
        <v>83</v>
      </c>
      <c r="AY320" s="265" t="s">
        <v>160</v>
      </c>
    </row>
    <row r="321" s="13" customFormat="1">
      <c r="A321" s="13"/>
      <c r="B321" s="244"/>
      <c r="C321" s="245"/>
      <c r="D321" s="246" t="s">
        <v>169</v>
      </c>
      <c r="E321" s="247" t="s">
        <v>1</v>
      </c>
      <c r="F321" s="248" t="s">
        <v>1324</v>
      </c>
      <c r="G321" s="245"/>
      <c r="H321" s="247" t="s">
        <v>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4" t="s">
        <v>169</v>
      </c>
      <c r="AU321" s="254" t="s">
        <v>93</v>
      </c>
      <c r="AV321" s="13" t="s">
        <v>91</v>
      </c>
      <c r="AW321" s="13" t="s">
        <v>38</v>
      </c>
      <c r="AX321" s="13" t="s">
        <v>83</v>
      </c>
      <c r="AY321" s="254" t="s">
        <v>160</v>
      </c>
    </row>
    <row r="322" s="14" customFormat="1">
      <c r="A322" s="14"/>
      <c r="B322" s="255"/>
      <c r="C322" s="256"/>
      <c r="D322" s="246" t="s">
        <v>169</v>
      </c>
      <c r="E322" s="257" t="s">
        <v>1</v>
      </c>
      <c r="F322" s="258" t="s">
        <v>1325</v>
      </c>
      <c r="G322" s="256"/>
      <c r="H322" s="259">
        <v>2.262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169</v>
      </c>
      <c r="AU322" s="265" t="s">
        <v>93</v>
      </c>
      <c r="AV322" s="14" t="s">
        <v>93</v>
      </c>
      <c r="AW322" s="14" t="s">
        <v>38</v>
      </c>
      <c r="AX322" s="14" t="s">
        <v>83</v>
      </c>
      <c r="AY322" s="265" t="s">
        <v>160</v>
      </c>
    </row>
    <row r="323" s="15" customFormat="1">
      <c r="A323" s="15"/>
      <c r="B323" s="266"/>
      <c r="C323" s="267"/>
      <c r="D323" s="246" t="s">
        <v>169</v>
      </c>
      <c r="E323" s="268" t="s">
        <v>1</v>
      </c>
      <c r="F323" s="269" t="s">
        <v>171</v>
      </c>
      <c r="G323" s="267"/>
      <c r="H323" s="270">
        <v>306.18400000000003</v>
      </c>
      <c r="I323" s="271"/>
      <c r="J323" s="267"/>
      <c r="K323" s="267"/>
      <c r="L323" s="272"/>
      <c r="M323" s="273"/>
      <c r="N323" s="274"/>
      <c r="O323" s="274"/>
      <c r="P323" s="274"/>
      <c r="Q323" s="274"/>
      <c r="R323" s="274"/>
      <c r="S323" s="274"/>
      <c r="T323" s="27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6" t="s">
        <v>169</v>
      </c>
      <c r="AU323" s="276" t="s">
        <v>93</v>
      </c>
      <c r="AV323" s="15" t="s">
        <v>167</v>
      </c>
      <c r="AW323" s="15" t="s">
        <v>38</v>
      </c>
      <c r="AX323" s="15" t="s">
        <v>91</v>
      </c>
      <c r="AY323" s="276" t="s">
        <v>160</v>
      </c>
    </row>
    <row r="324" s="2" customFormat="1" ht="16.5" customHeight="1">
      <c r="A324" s="40"/>
      <c r="B324" s="41"/>
      <c r="C324" s="288" t="s">
        <v>632</v>
      </c>
      <c r="D324" s="288" t="s">
        <v>357</v>
      </c>
      <c r="E324" s="289" t="s">
        <v>533</v>
      </c>
      <c r="F324" s="290" t="s">
        <v>534</v>
      </c>
      <c r="G324" s="291" t="s">
        <v>276</v>
      </c>
      <c r="H324" s="292">
        <v>363.32900000000001</v>
      </c>
      <c r="I324" s="293"/>
      <c r="J324" s="294">
        <f>ROUND(I324*H324,2)</f>
        <v>0</v>
      </c>
      <c r="K324" s="290" t="s">
        <v>166</v>
      </c>
      <c r="L324" s="295"/>
      <c r="M324" s="296" t="s">
        <v>1</v>
      </c>
      <c r="N324" s="297" t="s">
        <v>48</v>
      </c>
      <c r="O324" s="93"/>
      <c r="P324" s="240">
        <f>O324*H324</f>
        <v>0</v>
      </c>
      <c r="Q324" s="240">
        <v>0</v>
      </c>
      <c r="R324" s="240">
        <f>Q324*H324</f>
        <v>0</v>
      </c>
      <c r="S324" s="240">
        <v>0</v>
      </c>
      <c r="T324" s="241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42" t="s">
        <v>229</v>
      </c>
      <c r="AT324" s="242" t="s">
        <v>357</v>
      </c>
      <c r="AU324" s="242" t="s">
        <v>93</v>
      </c>
      <c r="AY324" s="18" t="s">
        <v>160</v>
      </c>
      <c r="BE324" s="243">
        <f>IF(N324="základní",J324,0)</f>
        <v>0</v>
      </c>
      <c r="BF324" s="243">
        <f>IF(N324="snížená",J324,0)</f>
        <v>0</v>
      </c>
      <c r="BG324" s="243">
        <f>IF(N324="zákl. přenesená",J324,0)</f>
        <v>0</v>
      </c>
      <c r="BH324" s="243">
        <f>IF(N324="sníž. přenesená",J324,0)</f>
        <v>0</v>
      </c>
      <c r="BI324" s="243">
        <f>IF(N324="nulová",J324,0)</f>
        <v>0</v>
      </c>
      <c r="BJ324" s="18" t="s">
        <v>91</v>
      </c>
      <c r="BK324" s="243">
        <f>ROUND(I324*H324,2)</f>
        <v>0</v>
      </c>
      <c r="BL324" s="18" t="s">
        <v>167</v>
      </c>
      <c r="BM324" s="242" t="s">
        <v>1344</v>
      </c>
    </row>
    <row r="325" s="13" customFormat="1">
      <c r="A325" s="13"/>
      <c r="B325" s="244"/>
      <c r="C325" s="245"/>
      <c r="D325" s="246" t="s">
        <v>169</v>
      </c>
      <c r="E325" s="247" t="s">
        <v>1</v>
      </c>
      <c r="F325" s="248" t="s">
        <v>1200</v>
      </c>
      <c r="G325" s="245"/>
      <c r="H325" s="247" t="s">
        <v>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169</v>
      </c>
      <c r="AU325" s="254" t="s">
        <v>93</v>
      </c>
      <c r="AV325" s="13" t="s">
        <v>91</v>
      </c>
      <c r="AW325" s="13" t="s">
        <v>38</v>
      </c>
      <c r="AX325" s="13" t="s">
        <v>83</v>
      </c>
      <c r="AY325" s="254" t="s">
        <v>160</v>
      </c>
    </row>
    <row r="326" s="14" customFormat="1">
      <c r="A326" s="14"/>
      <c r="B326" s="255"/>
      <c r="C326" s="256"/>
      <c r="D326" s="246" t="s">
        <v>169</v>
      </c>
      <c r="E326" s="257" t="s">
        <v>1</v>
      </c>
      <c r="F326" s="258" t="s">
        <v>1343</v>
      </c>
      <c r="G326" s="256"/>
      <c r="H326" s="259">
        <v>176.88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169</v>
      </c>
      <c r="AU326" s="265" t="s">
        <v>93</v>
      </c>
      <c r="AV326" s="14" t="s">
        <v>93</v>
      </c>
      <c r="AW326" s="14" t="s">
        <v>38</v>
      </c>
      <c r="AX326" s="14" t="s">
        <v>83</v>
      </c>
      <c r="AY326" s="265" t="s">
        <v>160</v>
      </c>
    </row>
    <row r="327" s="15" customFormat="1">
      <c r="A327" s="15"/>
      <c r="B327" s="266"/>
      <c r="C327" s="267"/>
      <c r="D327" s="246" t="s">
        <v>169</v>
      </c>
      <c r="E327" s="268" t="s">
        <v>1</v>
      </c>
      <c r="F327" s="269" t="s">
        <v>171</v>
      </c>
      <c r="G327" s="267"/>
      <c r="H327" s="270">
        <v>176.88</v>
      </c>
      <c r="I327" s="271"/>
      <c r="J327" s="267"/>
      <c r="K327" s="267"/>
      <c r="L327" s="272"/>
      <c r="M327" s="273"/>
      <c r="N327" s="274"/>
      <c r="O327" s="274"/>
      <c r="P327" s="274"/>
      <c r="Q327" s="274"/>
      <c r="R327" s="274"/>
      <c r="S327" s="274"/>
      <c r="T327" s="27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6" t="s">
        <v>169</v>
      </c>
      <c r="AU327" s="276" t="s">
        <v>93</v>
      </c>
      <c r="AV327" s="15" t="s">
        <v>167</v>
      </c>
      <c r="AW327" s="15" t="s">
        <v>38</v>
      </c>
      <c r="AX327" s="15" t="s">
        <v>91</v>
      </c>
      <c r="AY327" s="276" t="s">
        <v>160</v>
      </c>
    </row>
    <row r="328" s="14" customFormat="1">
      <c r="A328" s="14"/>
      <c r="B328" s="255"/>
      <c r="C328" s="256"/>
      <c r="D328" s="246" t="s">
        <v>169</v>
      </c>
      <c r="E328" s="256"/>
      <c r="F328" s="258" t="s">
        <v>1345</v>
      </c>
      <c r="G328" s="256"/>
      <c r="H328" s="259">
        <v>363.32900000000001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169</v>
      </c>
      <c r="AU328" s="265" t="s">
        <v>93</v>
      </c>
      <c r="AV328" s="14" t="s">
        <v>93</v>
      </c>
      <c r="AW328" s="14" t="s">
        <v>4</v>
      </c>
      <c r="AX328" s="14" t="s">
        <v>91</v>
      </c>
      <c r="AY328" s="265" t="s">
        <v>160</v>
      </c>
    </row>
    <row r="329" s="2" customFormat="1">
      <c r="A329" s="40"/>
      <c r="B329" s="41"/>
      <c r="C329" s="231" t="s">
        <v>636</v>
      </c>
      <c r="D329" s="231" t="s">
        <v>162</v>
      </c>
      <c r="E329" s="232" t="s">
        <v>569</v>
      </c>
      <c r="F329" s="233" t="s">
        <v>570</v>
      </c>
      <c r="G329" s="234" t="s">
        <v>182</v>
      </c>
      <c r="H329" s="235">
        <v>11.448</v>
      </c>
      <c r="I329" s="236"/>
      <c r="J329" s="237">
        <f>ROUND(I329*H329,2)</f>
        <v>0</v>
      </c>
      <c r="K329" s="233" t="s">
        <v>166</v>
      </c>
      <c r="L329" s="46"/>
      <c r="M329" s="238" t="s">
        <v>1</v>
      </c>
      <c r="N329" s="239" t="s">
        <v>48</v>
      </c>
      <c r="O329" s="93"/>
      <c r="P329" s="240">
        <f>O329*H329</f>
        <v>0</v>
      </c>
      <c r="Q329" s="240">
        <v>0</v>
      </c>
      <c r="R329" s="240">
        <f>Q329*H329</f>
        <v>0</v>
      </c>
      <c r="S329" s="240">
        <v>0</v>
      </c>
      <c r="T329" s="241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42" t="s">
        <v>167</v>
      </c>
      <c r="AT329" s="242" t="s">
        <v>162</v>
      </c>
      <c r="AU329" s="242" t="s">
        <v>93</v>
      </c>
      <c r="AY329" s="18" t="s">
        <v>160</v>
      </c>
      <c r="BE329" s="243">
        <f>IF(N329="základní",J329,0)</f>
        <v>0</v>
      </c>
      <c r="BF329" s="243">
        <f>IF(N329="snížená",J329,0)</f>
        <v>0</v>
      </c>
      <c r="BG329" s="243">
        <f>IF(N329="zákl. přenesená",J329,0)</f>
        <v>0</v>
      </c>
      <c r="BH329" s="243">
        <f>IF(N329="sníž. přenesená",J329,0)</f>
        <v>0</v>
      </c>
      <c r="BI329" s="243">
        <f>IF(N329="nulová",J329,0)</f>
        <v>0</v>
      </c>
      <c r="BJ329" s="18" t="s">
        <v>91</v>
      </c>
      <c r="BK329" s="243">
        <f>ROUND(I329*H329,2)</f>
        <v>0</v>
      </c>
      <c r="BL329" s="18" t="s">
        <v>167</v>
      </c>
      <c r="BM329" s="242" t="s">
        <v>1346</v>
      </c>
    </row>
    <row r="330" s="13" customFormat="1">
      <c r="A330" s="13"/>
      <c r="B330" s="244"/>
      <c r="C330" s="245"/>
      <c r="D330" s="246" t="s">
        <v>169</v>
      </c>
      <c r="E330" s="247" t="s">
        <v>1</v>
      </c>
      <c r="F330" s="248" t="s">
        <v>391</v>
      </c>
      <c r="G330" s="245"/>
      <c r="H330" s="247" t="s">
        <v>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169</v>
      </c>
      <c r="AU330" s="254" t="s">
        <v>93</v>
      </c>
      <c r="AV330" s="13" t="s">
        <v>91</v>
      </c>
      <c r="AW330" s="13" t="s">
        <v>38</v>
      </c>
      <c r="AX330" s="13" t="s">
        <v>83</v>
      </c>
      <c r="AY330" s="254" t="s">
        <v>160</v>
      </c>
    </row>
    <row r="331" s="13" customFormat="1">
      <c r="A331" s="13"/>
      <c r="B331" s="244"/>
      <c r="C331" s="245"/>
      <c r="D331" s="246" t="s">
        <v>169</v>
      </c>
      <c r="E331" s="247" t="s">
        <v>1</v>
      </c>
      <c r="F331" s="248" t="s">
        <v>1347</v>
      </c>
      <c r="G331" s="245"/>
      <c r="H331" s="247" t="s">
        <v>1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169</v>
      </c>
      <c r="AU331" s="254" t="s">
        <v>93</v>
      </c>
      <c r="AV331" s="13" t="s">
        <v>91</v>
      </c>
      <c r="AW331" s="13" t="s">
        <v>38</v>
      </c>
      <c r="AX331" s="13" t="s">
        <v>83</v>
      </c>
      <c r="AY331" s="254" t="s">
        <v>160</v>
      </c>
    </row>
    <row r="332" s="14" customFormat="1">
      <c r="A332" s="14"/>
      <c r="B332" s="255"/>
      <c r="C332" s="256"/>
      <c r="D332" s="246" t="s">
        <v>169</v>
      </c>
      <c r="E332" s="257" t="s">
        <v>1</v>
      </c>
      <c r="F332" s="258" t="s">
        <v>1227</v>
      </c>
      <c r="G332" s="256"/>
      <c r="H332" s="259">
        <v>11.448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169</v>
      </c>
      <c r="AU332" s="265" t="s">
        <v>93</v>
      </c>
      <c r="AV332" s="14" t="s">
        <v>93</v>
      </c>
      <c r="AW332" s="14" t="s">
        <v>38</v>
      </c>
      <c r="AX332" s="14" t="s">
        <v>83</v>
      </c>
      <c r="AY332" s="265" t="s">
        <v>160</v>
      </c>
    </row>
    <row r="333" s="15" customFormat="1">
      <c r="A333" s="15"/>
      <c r="B333" s="266"/>
      <c r="C333" s="267"/>
      <c r="D333" s="246" t="s">
        <v>169</v>
      </c>
      <c r="E333" s="268" t="s">
        <v>1</v>
      </c>
      <c r="F333" s="269" t="s">
        <v>171</v>
      </c>
      <c r="G333" s="267"/>
      <c r="H333" s="270">
        <v>11.448</v>
      </c>
      <c r="I333" s="271"/>
      <c r="J333" s="267"/>
      <c r="K333" s="267"/>
      <c r="L333" s="272"/>
      <c r="M333" s="273"/>
      <c r="N333" s="274"/>
      <c r="O333" s="274"/>
      <c r="P333" s="274"/>
      <c r="Q333" s="274"/>
      <c r="R333" s="274"/>
      <c r="S333" s="274"/>
      <c r="T333" s="27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6" t="s">
        <v>169</v>
      </c>
      <c r="AU333" s="276" t="s">
        <v>93</v>
      </c>
      <c r="AV333" s="15" t="s">
        <v>167</v>
      </c>
      <c r="AW333" s="15" t="s">
        <v>38</v>
      </c>
      <c r="AX333" s="15" t="s">
        <v>91</v>
      </c>
      <c r="AY333" s="276" t="s">
        <v>160</v>
      </c>
    </row>
    <row r="334" s="2" customFormat="1" ht="21.75" customHeight="1">
      <c r="A334" s="40"/>
      <c r="B334" s="41"/>
      <c r="C334" s="231" t="s">
        <v>640</v>
      </c>
      <c r="D334" s="231" t="s">
        <v>162</v>
      </c>
      <c r="E334" s="232" t="s">
        <v>572</v>
      </c>
      <c r="F334" s="233" t="s">
        <v>573</v>
      </c>
      <c r="G334" s="234" t="s">
        <v>182</v>
      </c>
      <c r="H334" s="235">
        <v>11.448</v>
      </c>
      <c r="I334" s="236"/>
      <c r="J334" s="237">
        <f>ROUND(I334*H334,2)</f>
        <v>0</v>
      </c>
      <c r="K334" s="233" t="s">
        <v>166</v>
      </c>
      <c r="L334" s="46"/>
      <c r="M334" s="238" t="s">
        <v>1</v>
      </c>
      <c r="N334" s="239" t="s">
        <v>48</v>
      </c>
      <c r="O334" s="93"/>
      <c r="P334" s="240">
        <f>O334*H334</f>
        <v>0</v>
      </c>
      <c r="Q334" s="240">
        <v>0</v>
      </c>
      <c r="R334" s="240">
        <f>Q334*H334</f>
        <v>0</v>
      </c>
      <c r="S334" s="240">
        <v>0</v>
      </c>
      <c r="T334" s="241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42" t="s">
        <v>167</v>
      </c>
      <c r="AT334" s="242" t="s">
        <v>162</v>
      </c>
      <c r="AU334" s="242" t="s">
        <v>93</v>
      </c>
      <c r="AY334" s="18" t="s">
        <v>160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8" t="s">
        <v>91</v>
      </c>
      <c r="BK334" s="243">
        <f>ROUND(I334*H334,2)</f>
        <v>0</v>
      </c>
      <c r="BL334" s="18" t="s">
        <v>167</v>
      </c>
      <c r="BM334" s="242" t="s">
        <v>1348</v>
      </c>
    </row>
    <row r="335" s="13" customFormat="1">
      <c r="A335" s="13"/>
      <c r="B335" s="244"/>
      <c r="C335" s="245"/>
      <c r="D335" s="246" t="s">
        <v>169</v>
      </c>
      <c r="E335" s="247" t="s">
        <v>1</v>
      </c>
      <c r="F335" s="248" t="s">
        <v>391</v>
      </c>
      <c r="G335" s="245"/>
      <c r="H335" s="247" t="s">
        <v>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169</v>
      </c>
      <c r="AU335" s="254" t="s">
        <v>93</v>
      </c>
      <c r="AV335" s="13" t="s">
        <v>91</v>
      </c>
      <c r="AW335" s="13" t="s">
        <v>38</v>
      </c>
      <c r="AX335" s="13" t="s">
        <v>83</v>
      </c>
      <c r="AY335" s="254" t="s">
        <v>160</v>
      </c>
    </row>
    <row r="336" s="14" customFormat="1">
      <c r="A336" s="14"/>
      <c r="B336" s="255"/>
      <c r="C336" s="256"/>
      <c r="D336" s="246" t="s">
        <v>169</v>
      </c>
      <c r="E336" s="257" t="s">
        <v>1</v>
      </c>
      <c r="F336" s="258" t="s">
        <v>1227</v>
      </c>
      <c r="G336" s="256"/>
      <c r="H336" s="259">
        <v>11.448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169</v>
      </c>
      <c r="AU336" s="265" t="s">
        <v>93</v>
      </c>
      <c r="AV336" s="14" t="s">
        <v>93</v>
      </c>
      <c r="AW336" s="14" t="s">
        <v>38</v>
      </c>
      <c r="AX336" s="14" t="s">
        <v>83</v>
      </c>
      <c r="AY336" s="265" t="s">
        <v>160</v>
      </c>
    </row>
    <row r="337" s="15" customFormat="1">
      <c r="A337" s="15"/>
      <c r="B337" s="266"/>
      <c r="C337" s="267"/>
      <c r="D337" s="246" t="s">
        <v>169</v>
      </c>
      <c r="E337" s="268" t="s">
        <v>1</v>
      </c>
      <c r="F337" s="269" t="s">
        <v>171</v>
      </c>
      <c r="G337" s="267"/>
      <c r="H337" s="270">
        <v>11.448</v>
      </c>
      <c r="I337" s="271"/>
      <c r="J337" s="267"/>
      <c r="K337" s="267"/>
      <c r="L337" s="272"/>
      <c r="M337" s="273"/>
      <c r="N337" s="274"/>
      <c r="O337" s="274"/>
      <c r="P337" s="274"/>
      <c r="Q337" s="274"/>
      <c r="R337" s="274"/>
      <c r="S337" s="274"/>
      <c r="T337" s="27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6" t="s">
        <v>169</v>
      </c>
      <c r="AU337" s="276" t="s">
        <v>93</v>
      </c>
      <c r="AV337" s="15" t="s">
        <v>167</v>
      </c>
      <c r="AW337" s="15" t="s">
        <v>38</v>
      </c>
      <c r="AX337" s="15" t="s">
        <v>91</v>
      </c>
      <c r="AY337" s="276" t="s">
        <v>160</v>
      </c>
    </row>
    <row r="338" s="2" customFormat="1" ht="16.5" customHeight="1">
      <c r="A338" s="40"/>
      <c r="B338" s="41"/>
      <c r="C338" s="288" t="s">
        <v>644</v>
      </c>
      <c r="D338" s="288" t="s">
        <v>357</v>
      </c>
      <c r="E338" s="289" t="s">
        <v>575</v>
      </c>
      <c r="F338" s="290" t="s">
        <v>576</v>
      </c>
      <c r="G338" s="291" t="s">
        <v>577</v>
      </c>
      <c r="H338" s="292">
        <v>0.28599999999999998</v>
      </c>
      <c r="I338" s="293"/>
      <c r="J338" s="294">
        <f>ROUND(I338*H338,2)</f>
        <v>0</v>
      </c>
      <c r="K338" s="290" t="s">
        <v>166</v>
      </c>
      <c r="L338" s="295"/>
      <c r="M338" s="296" t="s">
        <v>1</v>
      </c>
      <c r="N338" s="297" t="s">
        <v>48</v>
      </c>
      <c r="O338" s="93"/>
      <c r="P338" s="240">
        <f>O338*H338</f>
        <v>0</v>
      </c>
      <c r="Q338" s="240">
        <v>0.001</v>
      </c>
      <c r="R338" s="240">
        <f>Q338*H338</f>
        <v>0.00028599999999999996</v>
      </c>
      <c r="S338" s="240">
        <v>0</v>
      </c>
      <c r="T338" s="241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2" t="s">
        <v>229</v>
      </c>
      <c r="AT338" s="242" t="s">
        <v>357</v>
      </c>
      <c r="AU338" s="242" t="s">
        <v>93</v>
      </c>
      <c r="AY338" s="18" t="s">
        <v>160</v>
      </c>
      <c r="BE338" s="243">
        <f>IF(N338="základní",J338,0)</f>
        <v>0</v>
      </c>
      <c r="BF338" s="243">
        <f>IF(N338="snížená",J338,0)</f>
        <v>0</v>
      </c>
      <c r="BG338" s="243">
        <f>IF(N338="zákl. přenesená",J338,0)</f>
        <v>0</v>
      </c>
      <c r="BH338" s="243">
        <f>IF(N338="sníž. přenesená",J338,0)</f>
        <v>0</v>
      </c>
      <c r="BI338" s="243">
        <f>IF(N338="nulová",J338,0)</f>
        <v>0</v>
      </c>
      <c r="BJ338" s="18" t="s">
        <v>91</v>
      </c>
      <c r="BK338" s="243">
        <f>ROUND(I338*H338,2)</f>
        <v>0</v>
      </c>
      <c r="BL338" s="18" t="s">
        <v>167</v>
      </c>
      <c r="BM338" s="242" t="s">
        <v>1349</v>
      </c>
    </row>
    <row r="339" s="14" customFormat="1">
      <c r="A339" s="14"/>
      <c r="B339" s="255"/>
      <c r="C339" s="256"/>
      <c r="D339" s="246" t="s">
        <v>169</v>
      </c>
      <c r="E339" s="256"/>
      <c r="F339" s="258" t="s">
        <v>1350</v>
      </c>
      <c r="G339" s="256"/>
      <c r="H339" s="259">
        <v>0.28599999999999998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169</v>
      </c>
      <c r="AU339" s="265" t="s">
        <v>93</v>
      </c>
      <c r="AV339" s="14" t="s">
        <v>93</v>
      </c>
      <c r="AW339" s="14" t="s">
        <v>4</v>
      </c>
      <c r="AX339" s="14" t="s">
        <v>91</v>
      </c>
      <c r="AY339" s="265" t="s">
        <v>160</v>
      </c>
    </row>
    <row r="340" s="12" customFormat="1" ht="22.8" customHeight="1">
      <c r="A340" s="12"/>
      <c r="B340" s="215"/>
      <c r="C340" s="216"/>
      <c r="D340" s="217" t="s">
        <v>82</v>
      </c>
      <c r="E340" s="229" t="s">
        <v>93</v>
      </c>
      <c r="F340" s="229" t="s">
        <v>248</v>
      </c>
      <c r="G340" s="216"/>
      <c r="H340" s="216"/>
      <c r="I340" s="219"/>
      <c r="J340" s="230">
        <f>BK340</f>
        <v>0</v>
      </c>
      <c r="K340" s="216"/>
      <c r="L340" s="221"/>
      <c r="M340" s="222"/>
      <c r="N340" s="223"/>
      <c r="O340" s="223"/>
      <c r="P340" s="224">
        <f>SUM(P341:P393)</f>
        <v>0</v>
      </c>
      <c r="Q340" s="223"/>
      <c r="R340" s="224">
        <f>SUM(R341:R393)</f>
        <v>41.808185881942499</v>
      </c>
      <c r="S340" s="223"/>
      <c r="T340" s="225">
        <f>SUM(T341:T393)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6" t="s">
        <v>91</v>
      </c>
      <c r="AT340" s="227" t="s">
        <v>82</v>
      </c>
      <c r="AU340" s="227" t="s">
        <v>91</v>
      </c>
      <c r="AY340" s="226" t="s">
        <v>160</v>
      </c>
      <c r="BK340" s="228">
        <f>SUM(BK341:BK393)</f>
        <v>0</v>
      </c>
    </row>
    <row r="341" s="2" customFormat="1">
      <c r="A341" s="40"/>
      <c r="B341" s="41"/>
      <c r="C341" s="231" t="s">
        <v>648</v>
      </c>
      <c r="D341" s="231" t="s">
        <v>162</v>
      </c>
      <c r="E341" s="232" t="s">
        <v>1351</v>
      </c>
      <c r="F341" s="233" t="s">
        <v>1352</v>
      </c>
      <c r="G341" s="234" t="s">
        <v>177</v>
      </c>
      <c r="H341" s="235">
        <v>1</v>
      </c>
      <c r="I341" s="236"/>
      <c r="J341" s="237">
        <f>ROUND(I341*H341,2)</f>
        <v>0</v>
      </c>
      <c r="K341" s="233" t="s">
        <v>166</v>
      </c>
      <c r="L341" s="46"/>
      <c r="M341" s="238" t="s">
        <v>1</v>
      </c>
      <c r="N341" s="239" t="s">
        <v>48</v>
      </c>
      <c r="O341" s="93"/>
      <c r="P341" s="240">
        <f>O341*H341</f>
        <v>0</v>
      </c>
      <c r="Q341" s="240">
        <v>0.01916</v>
      </c>
      <c r="R341" s="240">
        <f>Q341*H341</f>
        <v>0.01916</v>
      </c>
      <c r="S341" s="240">
        <v>0</v>
      </c>
      <c r="T341" s="241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2" t="s">
        <v>167</v>
      </c>
      <c r="AT341" s="242" t="s">
        <v>162</v>
      </c>
      <c r="AU341" s="242" t="s">
        <v>93</v>
      </c>
      <c r="AY341" s="18" t="s">
        <v>160</v>
      </c>
      <c r="BE341" s="243">
        <f>IF(N341="základní",J341,0)</f>
        <v>0</v>
      </c>
      <c r="BF341" s="243">
        <f>IF(N341="snížená",J341,0)</f>
        <v>0</v>
      </c>
      <c r="BG341" s="243">
        <f>IF(N341="zákl. přenesená",J341,0)</f>
        <v>0</v>
      </c>
      <c r="BH341" s="243">
        <f>IF(N341="sníž. přenesená",J341,0)</f>
        <v>0</v>
      </c>
      <c r="BI341" s="243">
        <f>IF(N341="nulová",J341,0)</f>
        <v>0</v>
      </c>
      <c r="BJ341" s="18" t="s">
        <v>91</v>
      </c>
      <c r="BK341" s="243">
        <f>ROUND(I341*H341,2)</f>
        <v>0</v>
      </c>
      <c r="BL341" s="18" t="s">
        <v>167</v>
      </c>
      <c r="BM341" s="242" t="s">
        <v>1353</v>
      </c>
    </row>
    <row r="342" s="13" customFormat="1">
      <c r="A342" s="13"/>
      <c r="B342" s="244"/>
      <c r="C342" s="245"/>
      <c r="D342" s="246" t="s">
        <v>169</v>
      </c>
      <c r="E342" s="247" t="s">
        <v>1</v>
      </c>
      <c r="F342" s="248" t="s">
        <v>1200</v>
      </c>
      <c r="G342" s="245"/>
      <c r="H342" s="247" t="s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169</v>
      </c>
      <c r="AU342" s="254" t="s">
        <v>93</v>
      </c>
      <c r="AV342" s="13" t="s">
        <v>91</v>
      </c>
      <c r="AW342" s="13" t="s">
        <v>38</v>
      </c>
      <c r="AX342" s="13" t="s">
        <v>83</v>
      </c>
      <c r="AY342" s="254" t="s">
        <v>160</v>
      </c>
    </row>
    <row r="343" s="13" customFormat="1">
      <c r="A343" s="13"/>
      <c r="B343" s="244"/>
      <c r="C343" s="245"/>
      <c r="D343" s="246" t="s">
        <v>169</v>
      </c>
      <c r="E343" s="247" t="s">
        <v>1</v>
      </c>
      <c r="F343" s="248" t="s">
        <v>1354</v>
      </c>
      <c r="G343" s="245"/>
      <c r="H343" s="247" t="s">
        <v>1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169</v>
      </c>
      <c r="AU343" s="254" t="s">
        <v>93</v>
      </c>
      <c r="AV343" s="13" t="s">
        <v>91</v>
      </c>
      <c r="AW343" s="13" t="s">
        <v>38</v>
      </c>
      <c r="AX343" s="13" t="s">
        <v>83</v>
      </c>
      <c r="AY343" s="254" t="s">
        <v>160</v>
      </c>
    </row>
    <row r="344" s="14" customFormat="1">
      <c r="A344" s="14"/>
      <c r="B344" s="255"/>
      <c r="C344" s="256"/>
      <c r="D344" s="246" t="s">
        <v>169</v>
      </c>
      <c r="E344" s="257" t="s">
        <v>1</v>
      </c>
      <c r="F344" s="258" t="s">
        <v>1355</v>
      </c>
      <c r="G344" s="256"/>
      <c r="H344" s="259">
        <v>1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5" t="s">
        <v>169</v>
      </c>
      <c r="AU344" s="265" t="s">
        <v>93</v>
      </c>
      <c r="AV344" s="14" t="s">
        <v>93</v>
      </c>
      <c r="AW344" s="14" t="s">
        <v>38</v>
      </c>
      <c r="AX344" s="14" t="s">
        <v>83</v>
      </c>
      <c r="AY344" s="265" t="s">
        <v>160</v>
      </c>
    </row>
    <row r="345" s="15" customFormat="1">
      <c r="A345" s="15"/>
      <c r="B345" s="266"/>
      <c r="C345" s="267"/>
      <c r="D345" s="246" t="s">
        <v>169</v>
      </c>
      <c r="E345" s="268" t="s">
        <v>1</v>
      </c>
      <c r="F345" s="269" t="s">
        <v>171</v>
      </c>
      <c r="G345" s="267"/>
      <c r="H345" s="270">
        <v>1</v>
      </c>
      <c r="I345" s="271"/>
      <c r="J345" s="267"/>
      <c r="K345" s="267"/>
      <c r="L345" s="272"/>
      <c r="M345" s="273"/>
      <c r="N345" s="274"/>
      <c r="O345" s="274"/>
      <c r="P345" s="274"/>
      <c r="Q345" s="274"/>
      <c r="R345" s="274"/>
      <c r="S345" s="274"/>
      <c r="T345" s="27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6" t="s">
        <v>169</v>
      </c>
      <c r="AU345" s="276" t="s">
        <v>93</v>
      </c>
      <c r="AV345" s="15" t="s">
        <v>167</v>
      </c>
      <c r="AW345" s="15" t="s">
        <v>38</v>
      </c>
      <c r="AX345" s="15" t="s">
        <v>91</v>
      </c>
      <c r="AY345" s="276" t="s">
        <v>160</v>
      </c>
    </row>
    <row r="346" s="2" customFormat="1" ht="16.5" customHeight="1">
      <c r="A346" s="40"/>
      <c r="B346" s="41"/>
      <c r="C346" s="288" t="s">
        <v>653</v>
      </c>
      <c r="D346" s="288" t="s">
        <v>357</v>
      </c>
      <c r="E346" s="289" t="s">
        <v>1356</v>
      </c>
      <c r="F346" s="290" t="s">
        <v>1357</v>
      </c>
      <c r="G346" s="291" t="s">
        <v>165</v>
      </c>
      <c r="H346" s="292">
        <v>1</v>
      </c>
      <c r="I346" s="293"/>
      <c r="J346" s="294">
        <f>ROUND(I346*H346,2)</f>
        <v>0</v>
      </c>
      <c r="K346" s="290" t="s">
        <v>1</v>
      </c>
      <c r="L346" s="295"/>
      <c r="M346" s="296" t="s">
        <v>1</v>
      </c>
      <c r="N346" s="297" t="s">
        <v>48</v>
      </c>
      <c r="O346" s="93"/>
      <c r="P346" s="240">
        <f>O346*H346</f>
        <v>0</v>
      </c>
      <c r="Q346" s="240">
        <v>0.54000000000000004</v>
      </c>
      <c r="R346" s="240">
        <f>Q346*H346</f>
        <v>0.54000000000000004</v>
      </c>
      <c r="S346" s="240">
        <v>0</v>
      </c>
      <c r="T346" s="241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42" t="s">
        <v>229</v>
      </c>
      <c r="AT346" s="242" t="s">
        <v>357</v>
      </c>
      <c r="AU346" s="242" t="s">
        <v>93</v>
      </c>
      <c r="AY346" s="18" t="s">
        <v>160</v>
      </c>
      <c r="BE346" s="243">
        <f>IF(N346="základní",J346,0)</f>
        <v>0</v>
      </c>
      <c r="BF346" s="243">
        <f>IF(N346="snížená",J346,0)</f>
        <v>0</v>
      </c>
      <c r="BG346" s="243">
        <f>IF(N346="zákl. přenesená",J346,0)</f>
        <v>0</v>
      </c>
      <c r="BH346" s="243">
        <f>IF(N346="sníž. přenesená",J346,0)</f>
        <v>0</v>
      </c>
      <c r="BI346" s="243">
        <f>IF(N346="nulová",J346,0)</f>
        <v>0</v>
      </c>
      <c r="BJ346" s="18" t="s">
        <v>91</v>
      </c>
      <c r="BK346" s="243">
        <f>ROUND(I346*H346,2)</f>
        <v>0</v>
      </c>
      <c r="BL346" s="18" t="s">
        <v>167</v>
      </c>
      <c r="BM346" s="242" t="s">
        <v>1358</v>
      </c>
    </row>
    <row r="347" s="2" customFormat="1">
      <c r="A347" s="40"/>
      <c r="B347" s="41"/>
      <c r="C347" s="231" t="s">
        <v>658</v>
      </c>
      <c r="D347" s="231" t="s">
        <v>162</v>
      </c>
      <c r="E347" s="232" t="s">
        <v>1359</v>
      </c>
      <c r="F347" s="233" t="s">
        <v>1360</v>
      </c>
      <c r="G347" s="234" t="s">
        <v>189</v>
      </c>
      <c r="H347" s="235">
        <v>4.0640000000000001</v>
      </c>
      <c r="I347" s="236"/>
      <c r="J347" s="237">
        <f>ROUND(I347*H347,2)</f>
        <v>0</v>
      </c>
      <c r="K347" s="233" t="s">
        <v>166</v>
      </c>
      <c r="L347" s="46"/>
      <c r="M347" s="238" t="s">
        <v>1</v>
      </c>
      <c r="N347" s="239" t="s">
        <v>48</v>
      </c>
      <c r="O347" s="93"/>
      <c r="P347" s="240">
        <f>O347*H347</f>
        <v>0</v>
      </c>
      <c r="Q347" s="240">
        <v>2.45329</v>
      </c>
      <c r="R347" s="240">
        <f>Q347*H347</f>
        <v>9.9701705599999997</v>
      </c>
      <c r="S347" s="240">
        <v>0</v>
      </c>
      <c r="T347" s="241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42" t="s">
        <v>167</v>
      </c>
      <c r="AT347" s="242" t="s">
        <v>162</v>
      </c>
      <c r="AU347" s="242" t="s">
        <v>93</v>
      </c>
      <c r="AY347" s="18" t="s">
        <v>160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8" t="s">
        <v>91</v>
      </c>
      <c r="BK347" s="243">
        <f>ROUND(I347*H347,2)</f>
        <v>0</v>
      </c>
      <c r="BL347" s="18" t="s">
        <v>167</v>
      </c>
      <c r="BM347" s="242" t="s">
        <v>1361</v>
      </c>
    </row>
    <row r="348" s="13" customFormat="1">
      <c r="A348" s="13"/>
      <c r="B348" s="244"/>
      <c r="C348" s="245"/>
      <c r="D348" s="246" t="s">
        <v>169</v>
      </c>
      <c r="E348" s="247" t="s">
        <v>1</v>
      </c>
      <c r="F348" s="248" t="s">
        <v>1200</v>
      </c>
      <c r="G348" s="245"/>
      <c r="H348" s="247" t="s">
        <v>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169</v>
      </c>
      <c r="AU348" s="254" t="s">
        <v>93</v>
      </c>
      <c r="AV348" s="13" t="s">
        <v>91</v>
      </c>
      <c r="AW348" s="13" t="s">
        <v>38</v>
      </c>
      <c r="AX348" s="13" t="s">
        <v>83</v>
      </c>
      <c r="AY348" s="254" t="s">
        <v>160</v>
      </c>
    </row>
    <row r="349" s="13" customFormat="1">
      <c r="A349" s="13"/>
      <c r="B349" s="244"/>
      <c r="C349" s="245"/>
      <c r="D349" s="246" t="s">
        <v>169</v>
      </c>
      <c r="E349" s="247" t="s">
        <v>1</v>
      </c>
      <c r="F349" s="248" t="s">
        <v>1362</v>
      </c>
      <c r="G349" s="245"/>
      <c r="H349" s="247" t="s">
        <v>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4" t="s">
        <v>169</v>
      </c>
      <c r="AU349" s="254" t="s">
        <v>93</v>
      </c>
      <c r="AV349" s="13" t="s">
        <v>91</v>
      </c>
      <c r="AW349" s="13" t="s">
        <v>38</v>
      </c>
      <c r="AX349" s="13" t="s">
        <v>83</v>
      </c>
      <c r="AY349" s="254" t="s">
        <v>160</v>
      </c>
    </row>
    <row r="350" s="13" customFormat="1">
      <c r="A350" s="13"/>
      <c r="B350" s="244"/>
      <c r="C350" s="245"/>
      <c r="D350" s="246" t="s">
        <v>169</v>
      </c>
      <c r="E350" s="247" t="s">
        <v>1</v>
      </c>
      <c r="F350" s="248" t="s">
        <v>1363</v>
      </c>
      <c r="G350" s="245"/>
      <c r="H350" s="247" t="s">
        <v>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169</v>
      </c>
      <c r="AU350" s="254" t="s">
        <v>93</v>
      </c>
      <c r="AV350" s="13" t="s">
        <v>91</v>
      </c>
      <c r="AW350" s="13" t="s">
        <v>38</v>
      </c>
      <c r="AX350" s="13" t="s">
        <v>83</v>
      </c>
      <c r="AY350" s="254" t="s">
        <v>160</v>
      </c>
    </row>
    <row r="351" s="14" customFormat="1">
      <c r="A351" s="14"/>
      <c r="B351" s="255"/>
      <c r="C351" s="256"/>
      <c r="D351" s="246" t="s">
        <v>169</v>
      </c>
      <c r="E351" s="257" t="s">
        <v>1</v>
      </c>
      <c r="F351" s="258" t="s">
        <v>1364</v>
      </c>
      <c r="G351" s="256"/>
      <c r="H351" s="259">
        <v>0.83199999999999996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169</v>
      </c>
      <c r="AU351" s="265" t="s">
        <v>93</v>
      </c>
      <c r="AV351" s="14" t="s">
        <v>93</v>
      </c>
      <c r="AW351" s="14" t="s">
        <v>38</v>
      </c>
      <c r="AX351" s="14" t="s">
        <v>83</v>
      </c>
      <c r="AY351" s="265" t="s">
        <v>160</v>
      </c>
    </row>
    <row r="352" s="14" customFormat="1">
      <c r="A352" s="14"/>
      <c r="B352" s="255"/>
      <c r="C352" s="256"/>
      <c r="D352" s="246" t="s">
        <v>169</v>
      </c>
      <c r="E352" s="257" t="s">
        <v>1</v>
      </c>
      <c r="F352" s="258" t="s">
        <v>1365</v>
      </c>
      <c r="G352" s="256"/>
      <c r="H352" s="259">
        <v>3.2320000000000002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5" t="s">
        <v>169</v>
      </c>
      <c r="AU352" s="265" t="s">
        <v>93</v>
      </c>
      <c r="AV352" s="14" t="s">
        <v>93</v>
      </c>
      <c r="AW352" s="14" t="s">
        <v>38</v>
      </c>
      <c r="AX352" s="14" t="s">
        <v>83</v>
      </c>
      <c r="AY352" s="265" t="s">
        <v>160</v>
      </c>
    </row>
    <row r="353" s="15" customFormat="1">
      <c r="A353" s="15"/>
      <c r="B353" s="266"/>
      <c r="C353" s="267"/>
      <c r="D353" s="246" t="s">
        <v>169</v>
      </c>
      <c r="E353" s="268" t="s">
        <v>1</v>
      </c>
      <c r="F353" s="269" t="s">
        <v>171</v>
      </c>
      <c r="G353" s="267"/>
      <c r="H353" s="270">
        <v>4.0640000000000001</v>
      </c>
      <c r="I353" s="271"/>
      <c r="J353" s="267"/>
      <c r="K353" s="267"/>
      <c r="L353" s="272"/>
      <c r="M353" s="273"/>
      <c r="N353" s="274"/>
      <c r="O353" s="274"/>
      <c r="P353" s="274"/>
      <c r="Q353" s="274"/>
      <c r="R353" s="274"/>
      <c r="S353" s="274"/>
      <c r="T353" s="27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6" t="s">
        <v>169</v>
      </c>
      <c r="AU353" s="276" t="s">
        <v>93</v>
      </c>
      <c r="AV353" s="15" t="s">
        <v>167</v>
      </c>
      <c r="AW353" s="15" t="s">
        <v>38</v>
      </c>
      <c r="AX353" s="15" t="s">
        <v>91</v>
      </c>
      <c r="AY353" s="276" t="s">
        <v>160</v>
      </c>
    </row>
    <row r="354" s="2" customFormat="1" ht="16.5" customHeight="1">
      <c r="A354" s="40"/>
      <c r="B354" s="41"/>
      <c r="C354" s="231" t="s">
        <v>663</v>
      </c>
      <c r="D354" s="231" t="s">
        <v>162</v>
      </c>
      <c r="E354" s="232" t="s">
        <v>1366</v>
      </c>
      <c r="F354" s="233" t="s">
        <v>1367</v>
      </c>
      <c r="G354" s="234" t="s">
        <v>276</v>
      </c>
      <c r="H354" s="235">
        <v>0.27500000000000002</v>
      </c>
      <c r="I354" s="236"/>
      <c r="J354" s="237">
        <f>ROUND(I354*H354,2)</f>
        <v>0</v>
      </c>
      <c r="K354" s="233" t="s">
        <v>166</v>
      </c>
      <c r="L354" s="46"/>
      <c r="M354" s="238" t="s">
        <v>1</v>
      </c>
      <c r="N354" s="239" t="s">
        <v>48</v>
      </c>
      <c r="O354" s="93"/>
      <c r="P354" s="240">
        <f>O354*H354</f>
        <v>0</v>
      </c>
      <c r="Q354" s="240">
        <v>2.7190799707000002</v>
      </c>
      <c r="R354" s="240">
        <f>Q354*H354</f>
        <v>0.74774699194250016</v>
      </c>
      <c r="S354" s="240">
        <v>0</v>
      </c>
      <c r="T354" s="241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42" t="s">
        <v>167</v>
      </c>
      <c r="AT354" s="242" t="s">
        <v>162</v>
      </c>
      <c r="AU354" s="242" t="s">
        <v>93</v>
      </c>
      <c r="AY354" s="18" t="s">
        <v>160</v>
      </c>
      <c r="BE354" s="243">
        <f>IF(N354="základní",J354,0)</f>
        <v>0</v>
      </c>
      <c r="BF354" s="243">
        <f>IF(N354="snížená",J354,0)</f>
        <v>0</v>
      </c>
      <c r="BG354" s="243">
        <f>IF(N354="zákl. přenesená",J354,0)</f>
        <v>0</v>
      </c>
      <c r="BH354" s="243">
        <f>IF(N354="sníž. přenesená",J354,0)</f>
        <v>0</v>
      </c>
      <c r="BI354" s="243">
        <f>IF(N354="nulová",J354,0)</f>
        <v>0</v>
      </c>
      <c r="BJ354" s="18" t="s">
        <v>91</v>
      </c>
      <c r="BK354" s="243">
        <f>ROUND(I354*H354,2)</f>
        <v>0</v>
      </c>
      <c r="BL354" s="18" t="s">
        <v>167</v>
      </c>
      <c r="BM354" s="242" t="s">
        <v>1368</v>
      </c>
    </row>
    <row r="355" s="13" customFormat="1">
      <c r="A355" s="13"/>
      <c r="B355" s="244"/>
      <c r="C355" s="245"/>
      <c r="D355" s="246" t="s">
        <v>169</v>
      </c>
      <c r="E355" s="247" t="s">
        <v>1</v>
      </c>
      <c r="F355" s="248" t="s">
        <v>1200</v>
      </c>
      <c r="G355" s="245"/>
      <c r="H355" s="247" t="s">
        <v>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4" t="s">
        <v>169</v>
      </c>
      <c r="AU355" s="254" t="s">
        <v>93</v>
      </c>
      <c r="AV355" s="13" t="s">
        <v>91</v>
      </c>
      <c r="AW355" s="13" t="s">
        <v>38</v>
      </c>
      <c r="AX355" s="13" t="s">
        <v>83</v>
      </c>
      <c r="AY355" s="254" t="s">
        <v>160</v>
      </c>
    </row>
    <row r="356" s="13" customFormat="1">
      <c r="A356" s="13"/>
      <c r="B356" s="244"/>
      <c r="C356" s="245"/>
      <c r="D356" s="246" t="s">
        <v>169</v>
      </c>
      <c r="E356" s="247" t="s">
        <v>1</v>
      </c>
      <c r="F356" s="248" t="s">
        <v>1362</v>
      </c>
      <c r="G356" s="245"/>
      <c r="H356" s="247" t="s">
        <v>1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169</v>
      </c>
      <c r="AU356" s="254" t="s">
        <v>93</v>
      </c>
      <c r="AV356" s="13" t="s">
        <v>91</v>
      </c>
      <c r="AW356" s="13" t="s">
        <v>38</v>
      </c>
      <c r="AX356" s="13" t="s">
        <v>83</v>
      </c>
      <c r="AY356" s="254" t="s">
        <v>160</v>
      </c>
    </row>
    <row r="357" s="13" customFormat="1">
      <c r="A357" s="13"/>
      <c r="B357" s="244"/>
      <c r="C357" s="245"/>
      <c r="D357" s="246" t="s">
        <v>169</v>
      </c>
      <c r="E357" s="247" t="s">
        <v>1</v>
      </c>
      <c r="F357" s="248" t="s">
        <v>1369</v>
      </c>
      <c r="G357" s="245"/>
      <c r="H357" s="247" t="s">
        <v>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4" t="s">
        <v>169</v>
      </c>
      <c r="AU357" s="254" t="s">
        <v>93</v>
      </c>
      <c r="AV357" s="13" t="s">
        <v>91</v>
      </c>
      <c r="AW357" s="13" t="s">
        <v>38</v>
      </c>
      <c r="AX357" s="13" t="s">
        <v>83</v>
      </c>
      <c r="AY357" s="254" t="s">
        <v>160</v>
      </c>
    </row>
    <row r="358" s="14" customFormat="1">
      <c r="A358" s="14"/>
      <c r="B358" s="255"/>
      <c r="C358" s="256"/>
      <c r="D358" s="246" t="s">
        <v>169</v>
      </c>
      <c r="E358" s="257" t="s">
        <v>1</v>
      </c>
      <c r="F358" s="258" t="s">
        <v>1370</v>
      </c>
      <c r="G358" s="256"/>
      <c r="H358" s="259">
        <v>0.056000000000000001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5" t="s">
        <v>169</v>
      </c>
      <c r="AU358" s="265" t="s">
        <v>93</v>
      </c>
      <c r="AV358" s="14" t="s">
        <v>93</v>
      </c>
      <c r="AW358" s="14" t="s">
        <v>38</v>
      </c>
      <c r="AX358" s="14" t="s">
        <v>83</v>
      </c>
      <c r="AY358" s="265" t="s">
        <v>160</v>
      </c>
    </row>
    <row r="359" s="14" customFormat="1">
      <c r="A359" s="14"/>
      <c r="B359" s="255"/>
      <c r="C359" s="256"/>
      <c r="D359" s="246" t="s">
        <v>169</v>
      </c>
      <c r="E359" s="257" t="s">
        <v>1</v>
      </c>
      <c r="F359" s="258" t="s">
        <v>1371</v>
      </c>
      <c r="G359" s="256"/>
      <c r="H359" s="259">
        <v>0.219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5" t="s">
        <v>169</v>
      </c>
      <c r="AU359" s="265" t="s">
        <v>93</v>
      </c>
      <c r="AV359" s="14" t="s">
        <v>93</v>
      </c>
      <c r="AW359" s="14" t="s">
        <v>38</v>
      </c>
      <c r="AX359" s="14" t="s">
        <v>83</v>
      </c>
      <c r="AY359" s="265" t="s">
        <v>160</v>
      </c>
    </row>
    <row r="360" s="15" customFormat="1">
      <c r="A360" s="15"/>
      <c r="B360" s="266"/>
      <c r="C360" s="267"/>
      <c r="D360" s="246" t="s">
        <v>169</v>
      </c>
      <c r="E360" s="268" t="s">
        <v>1</v>
      </c>
      <c r="F360" s="269" t="s">
        <v>171</v>
      </c>
      <c r="G360" s="267"/>
      <c r="H360" s="270">
        <v>0.27500000000000002</v>
      </c>
      <c r="I360" s="271"/>
      <c r="J360" s="267"/>
      <c r="K360" s="267"/>
      <c r="L360" s="272"/>
      <c r="M360" s="273"/>
      <c r="N360" s="274"/>
      <c r="O360" s="274"/>
      <c r="P360" s="274"/>
      <c r="Q360" s="274"/>
      <c r="R360" s="274"/>
      <c r="S360" s="274"/>
      <c r="T360" s="27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6" t="s">
        <v>169</v>
      </c>
      <c r="AU360" s="276" t="s">
        <v>93</v>
      </c>
      <c r="AV360" s="15" t="s">
        <v>167</v>
      </c>
      <c r="AW360" s="15" t="s">
        <v>38</v>
      </c>
      <c r="AX360" s="15" t="s">
        <v>91</v>
      </c>
      <c r="AY360" s="276" t="s">
        <v>160</v>
      </c>
    </row>
    <row r="361" s="2" customFormat="1">
      <c r="A361" s="40"/>
      <c r="B361" s="41"/>
      <c r="C361" s="231" t="s">
        <v>672</v>
      </c>
      <c r="D361" s="231" t="s">
        <v>162</v>
      </c>
      <c r="E361" s="232" t="s">
        <v>1372</v>
      </c>
      <c r="F361" s="233" t="s">
        <v>1373</v>
      </c>
      <c r="G361" s="234" t="s">
        <v>189</v>
      </c>
      <c r="H361" s="235">
        <v>10.566000000000001</v>
      </c>
      <c r="I361" s="236"/>
      <c r="J361" s="237">
        <f>ROUND(I361*H361,2)</f>
        <v>0</v>
      </c>
      <c r="K361" s="233" t="s">
        <v>166</v>
      </c>
      <c r="L361" s="46"/>
      <c r="M361" s="238" t="s">
        <v>1</v>
      </c>
      <c r="N361" s="239" t="s">
        <v>48</v>
      </c>
      <c r="O361" s="93"/>
      <c r="P361" s="240">
        <f>O361*H361</f>
        <v>0</v>
      </c>
      <c r="Q361" s="240">
        <v>2.2563399999999998</v>
      </c>
      <c r="R361" s="240">
        <f>Q361*H361</f>
        <v>23.840488439999998</v>
      </c>
      <c r="S361" s="240">
        <v>0</v>
      </c>
      <c r="T361" s="241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42" t="s">
        <v>167</v>
      </c>
      <c r="AT361" s="242" t="s">
        <v>162</v>
      </c>
      <c r="AU361" s="242" t="s">
        <v>93</v>
      </c>
      <c r="AY361" s="18" t="s">
        <v>160</v>
      </c>
      <c r="BE361" s="243">
        <f>IF(N361="základní",J361,0)</f>
        <v>0</v>
      </c>
      <c r="BF361" s="243">
        <f>IF(N361="snížená",J361,0)</f>
        <v>0</v>
      </c>
      <c r="BG361" s="243">
        <f>IF(N361="zákl. přenesená",J361,0)</f>
        <v>0</v>
      </c>
      <c r="BH361" s="243">
        <f>IF(N361="sníž. přenesená",J361,0)</f>
        <v>0</v>
      </c>
      <c r="BI361" s="243">
        <f>IF(N361="nulová",J361,0)</f>
        <v>0</v>
      </c>
      <c r="BJ361" s="18" t="s">
        <v>91</v>
      </c>
      <c r="BK361" s="243">
        <f>ROUND(I361*H361,2)</f>
        <v>0</v>
      </c>
      <c r="BL361" s="18" t="s">
        <v>167</v>
      </c>
      <c r="BM361" s="242" t="s">
        <v>1374</v>
      </c>
    </row>
    <row r="362" s="13" customFormat="1">
      <c r="A362" s="13"/>
      <c r="B362" s="244"/>
      <c r="C362" s="245"/>
      <c r="D362" s="246" t="s">
        <v>169</v>
      </c>
      <c r="E362" s="247" t="s">
        <v>1</v>
      </c>
      <c r="F362" s="248" t="s">
        <v>1200</v>
      </c>
      <c r="G362" s="245"/>
      <c r="H362" s="247" t="s">
        <v>1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169</v>
      </c>
      <c r="AU362" s="254" t="s">
        <v>93</v>
      </c>
      <c r="AV362" s="13" t="s">
        <v>91</v>
      </c>
      <c r="AW362" s="13" t="s">
        <v>38</v>
      </c>
      <c r="AX362" s="13" t="s">
        <v>83</v>
      </c>
      <c r="AY362" s="254" t="s">
        <v>160</v>
      </c>
    </row>
    <row r="363" s="13" customFormat="1">
      <c r="A363" s="13"/>
      <c r="B363" s="244"/>
      <c r="C363" s="245"/>
      <c r="D363" s="246" t="s">
        <v>169</v>
      </c>
      <c r="E363" s="247" t="s">
        <v>1</v>
      </c>
      <c r="F363" s="248" t="s">
        <v>1375</v>
      </c>
      <c r="G363" s="245"/>
      <c r="H363" s="247" t="s">
        <v>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169</v>
      </c>
      <c r="AU363" s="254" t="s">
        <v>93</v>
      </c>
      <c r="AV363" s="13" t="s">
        <v>91</v>
      </c>
      <c r="AW363" s="13" t="s">
        <v>38</v>
      </c>
      <c r="AX363" s="13" t="s">
        <v>83</v>
      </c>
      <c r="AY363" s="254" t="s">
        <v>160</v>
      </c>
    </row>
    <row r="364" s="14" customFormat="1">
      <c r="A364" s="14"/>
      <c r="B364" s="255"/>
      <c r="C364" s="256"/>
      <c r="D364" s="246" t="s">
        <v>169</v>
      </c>
      <c r="E364" s="257" t="s">
        <v>1</v>
      </c>
      <c r="F364" s="258" t="s">
        <v>1376</v>
      </c>
      <c r="G364" s="256"/>
      <c r="H364" s="259">
        <v>3.9329999999999998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169</v>
      </c>
      <c r="AU364" s="265" t="s">
        <v>93</v>
      </c>
      <c r="AV364" s="14" t="s">
        <v>93</v>
      </c>
      <c r="AW364" s="14" t="s">
        <v>38</v>
      </c>
      <c r="AX364" s="14" t="s">
        <v>83</v>
      </c>
      <c r="AY364" s="265" t="s">
        <v>160</v>
      </c>
    </row>
    <row r="365" s="14" customFormat="1">
      <c r="A365" s="14"/>
      <c r="B365" s="255"/>
      <c r="C365" s="256"/>
      <c r="D365" s="246" t="s">
        <v>169</v>
      </c>
      <c r="E365" s="257" t="s">
        <v>1</v>
      </c>
      <c r="F365" s="258" t="s">
        <v>1377</v>
      </c>
      <c r="G365" s="256"/>
      <c r="H365" s="259">
        <v>6.633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5" t="s">
        <v>169</v>
      </c>
      <c r="AU365" s="265" t="s">
        <v>93</v>
      </c>
      <c r="AV365" s="14" t="s">
        <v>93</v>
      </c>
      <c r="AW365" s="14" t="s">
        <v>38</v>
      </c>
      <c r="AX365" s="14" t="s">
        <v>83</v>
      </c>
      <c r="AY365" s="265" t="s">
        <v>160</v>
      </c>
    </row>
    <row r="366" s="15" customFormat="1">
      <c r="A366" s="15"/>
      <c r="B366" s="266"/>
      <c r="C366" s="267"/>
      <c r="D366" s="246" t="s">
        <v>169</v>
      </c>
      <c r="E366" s="268" t="s">
        <v>1</v>
      </c>
      <c r="F366" s="269" t="s">
        <v>171</v>
      </c>
      <c r="G366" s="267"/>
      <c r="H366" s="270">
        <v>10.566000000000001</v>
      </c>
      <c r="I366" s="271"/>
      <c r="J366" s="267"/>
      <c r="K366" s="267"/>
      <c r="L366" s="272"/>
      <c r="M366" s="273"/>
      <c r="N366" s="274"/>
      <c r="O366" s="274"/>
      <c r="P366" s="274"/>
      <c r="Q366" s="274"/>
      <c r="R366" s="274"/>
      <c r="S366" s="274"/>
      <c r="T366" s="27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6" t="s">
        <v>169</v>
      </c>
      <c r="AU366" s="276" t="s">
        <v>93</v>
      </c>
      <c r="AV366" s="15" t="s">
        <v>167</v>
      </c>
      <c r="AW366" s="15" t="s">
        <v>38</v>
      </c>
      <c r="AX366" s="15" t="s">
        <v>91</v>
      </c>
      <c r="AY366" s="276" t="s">
        <v>160</v>
      </c>
    </row>
    <row r="367" s="2" customFormat="1">
      <c r="A367" s="40"/>
      <c r="B367" s="41"/>
      <c r="C367" s="231" t="s">
        <v>676</v>
      </c>
      <c r="D367" s="231" t="s">
        <v>162</v>
      </c>
      <c r="E367" s="232" t="s">
        <v>1378</v>
      </c>
      <c r="F367" s="233" t="s">
        <v>1379</v>
      </c>
      <c r="G367" s="234" t="s">
        <v>276</v>
      </c>
      <c r="H367" s="235">
        <v>6.3600000000000003</v>
      </c>
      <c r="I367" s="236"/>
      <c r="J367" s="237">
        <f>ROUND(I367*H367,2)</f>
        <v>0</v>
      </c>
      <c r="K367" s="233" t="s">
        <v>166</v>
      </c>
      <c r="L367" s="46"/>
      <c r="M367" s="238" t="s">
        <v>1</v>
      </c>
      <c r="N367" s="239" t="s">
        <v>48</v>
      </c>
      <c r="O367" s="93"/>
      <c r="P367" s="240">
        <f>O367*H367</f>
        <v>0</v>
      </c>
      <c r="Q367" s="240">
        <v>0.099510000000000001</v>
      </c>
      <c r="R367" s="240">
        <f>Q367*H367</f>
        <v>0.63288359999999999</v>
      </c>
      <c r="S367" s="240">
        <v>0</v>
      </c>
      <c r="T367" s="241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2" t="s">
        <v>167</v>
      </c>
      <c r="AT367" s="242" t="s">
        <v>162</v>
      </c>
      <c r="AU367" s="242" t="s">
        <v>93</v>
      </c>
      <c r="AY367" s="18" t="s">
        <v>160</v>
      </c>
      <c r="BE367" s="243">
        <f>IF(N367="základní",J367,0)</f>
        <v>0</v>
      </c>
      <c r="BF367" s="243">
        <f>IF(N367="snížená",J367,0)</f>
        <v>0</v>
      </c>
      <c r="BG367" s="243">
        <f>IF(N367="zákl. přenesená",J367,0)</f>
        <v>0</v>
      </c>
      <c r="BH367" s="243">
        <f>IF(N367="sníž. přenesená",J367,0)</f>
        <v>0</v>
      </c>
      <c r="BI367" s="243">
        <f>IF(N367="nulová",J367,0)</f>
        <v>0</v>
      </c>
      <c r="BJ367" s="18" t="s">
        <v>91</v>
      </c>
      <c r="BK367" s="243">
        <f>ROUND(I367*H367,2)</f>
        <v>0</v>
      </c>
      <c r="BL367" s="18" t="s">
        <v>167</v>
      </c>
      <c r="BM367" s="242" t="s">
        <v>1380</v>
      </c>
    </row>
    <row r="368" s="13" customFormat="1">
      <c r="A368" s="13"/>
      <c r="B368" s="244"/>
      <c r="C368" s="245"/>
      <c r="D368" s="246" t="s">
        <v>169</v>
      </c>
      <c r="E368" s="247" t="s">
        <v>1</v>
      </c>
      <c r="F368" s="248" t="s">
        <v>1200</v>
      </c>
      <c r="G368" s="245"/>
      <c r="H368" s="247" t="s">
        <v>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169</v>
      </c>
      <c r="AU368" s="254" t="s">
        <v>93</v>
      </c>
      <c r="AV368" s="13" t="s">
        <v>91</v>
      </c>
      <c r="AW368" s="13" t="s">
        <v>38</v>
      </c>
      <c r="AX368" s="13" t="s">
        <v>83</v>
      </c>
      <c r="AY368" s="254" t="s">
        <v>160</v>
      </c>
    </row>
    <row r="369" s="13" customFormat="1">
      <c r="A369" s="13"/>
      <c r="B369" s="244"/>
      <c r="C369" s="245"/>
      <c r="D369" s="246" t="s">
        <v>169</v>
      </c>
      <c r="E369" s="247" t="s">
        <v>1</v>
      </c>
      <c r="F369" s="248" t="s">
        <v>1381</v>
      </c>
      <c r="G369" s="245"/>
      <c r="H369" s="247" t="s">
        <v>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4" t="s">
        <v>169</v>
      </c>
      <c r="AU369" s="254" t="s">
        <v>93</v>
      </c>
      <c r="AV369" s="13" t="s">
        <v>91</v>
      </c>
      <c r="AW369" s="13" t="s">
        <v>38</v>
      </c>
      <c r="AX369" s="13" t="s">
        <v>83</v>
      </c>
      <c r="AY369" s="254" t="s">
        <v>160</v>
      </c>
    </row>
    <row r="370" s="13" customFormat="1">
      <c r="A370" s="13"/>
      <c r="B370" s="244"/>
      <c r="C370" s="245"/>
      <c r="D370" s="246" t="s">
        <v>169</v>
      </c>
      <c r="E370" s="247" t="s">
        <v>1</v>
      </c>
      <c r="F370" s="248" t="s">
        <v>1382</v>
      </c>
      <c r="G370" s="245"/>
      <c r="H370" s="247" t="s">
        <v>1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4" t="s">
        <v>169</v>
      </c>
      <c r="AU370" s="254" t="s">
        <v>93</v>
      </c>
      <c r="AV370" s="13" t="s">
        <v>91</v>
      </c>
      <c r="AW370" s="13" t="s">
        <v>38</v>
      </c>
      <c r="AX370" s="13" t="s">
        <v>83</v>
      </c>
      <c r="AY370" s="254" t="s">
        <v>160</v>
      </c>
    </row>
    <row r="371" s="14" customFormat="1">
      <c r="A371" s="14"/>
      <c r="B371" s="255"/>
      <c r="C371" s="256"/>
      <c r="D371" s="246" t="s">
        <v>169</v>
      </c>
      <c r="E371" s="257" t="s">
        <v>1</v>
      </c>
      <c r="F371" s="258" t="s">
        <v>1383</v>
      </c>
      <c r="G371" s="256"/>
      <c r="H371" s="259">
        <v>2.371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5" t="s">
        <v>169</v>
      </c>
      <c r="AU371" s="265" t="s">
        <v>93</v>
      </c>
      <c r="AV371" s="14" t="s">
        <v>93</v>
      </c>
      <c r="AW371" s="14" t="s">
        <v>38</v>
      </c>
      <c r="AX371" s="14" t="s">
        <v>83</v>
      </c>
      <c r="AY371" s="265" t="s">
        <v>160</v>
      </c>
    </row>
    <row r="372" s="14" customFormat="1">
      <c r="A372" s="14"/>
      <c r="B372" s="255"/>
      <c r="C372" s="256"/>
      <c r="D372" s="246" t="s">
        <v>169</v>
      </c>
      <c r="E372" s="257" t="s">
        <v>1</v>
      </c>
      <c r="F372" s="258" t="s">
        <v>1384</v>
      </c>
      <c r="G372" s="256"/>
      <c r="H372" s="259">
        <v>3.6859999999999999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5" t="s">
        <v>169</v>
      </c>
      <c r="AU372" s="265" t="s">
        <v>93</v>
      </c>
      <c r="AV372" s="14" t="s">
        <v>93</v>
      </c>
      <c r="AW372" s="14" t="s">
        <v>38</v>
      </c>
      <c r="AX372" s="14" t="s">
        <v>83</v>
      </c>
      <c r="AY372" s="265" t="s">
        <v>160</v>
      </c>
    </row>
    <row r="373" s="16" customFormat="1">
      <c r="A373" s="16"/>
      <c r="B373" s="277"/>
      <c r="C373" s="278"/>
      <c r="D373" s="246" t="s">
        <v>169</v>
      </c>
      <c r="E373" s="279" t="s">
        <v>1</v>
      </c>
      <c r="F373" s="280" t="s">
        <v>195</v>
      </c>
      <c r="G373" s="278"/>
      <c r="H373" s="281">
        <v>6.0570000000000004</v>
      </c>
      <c r="I373" s="282"/>
      <c r="J373" s="278"/>
      <c r="K373" s="278"/>
      <c r="L373" s="283"/>
      <c r="M373" s="284"/>
      <c r="N373" s="285"/>
      <c r="O373" s="285"/>
      <c r="P373" s="285"/>
      <c r="Q373" s="285"/>
      <c r="R373" s="285"/>
      <c r="S373" s="285"/>
      <c r="T373" s="28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87" t="s">
        <v>169</v>
      </c>
      <c r="AU373" s="287" t="s">
        <v>93</v>
      </c>
      <c r="AV373" s="16" t="s">
        <v>101</v>
      </c>
      <c r="AW373" s="16" t="s">
        <v>38</v>
      </c>
      <c r="AX373" s="16" t="s">
        <v>83</v>
      </c>
      <c r="AY373" s="287" t="s">
        <v>160</v>
      </c>
    </row>
    <row r="374" s="13" customFormat="1">
      <c r="A374" s="13"/>
      <c r="B374" s="244"/>
      <c r="C374" s="245"/>
      <c r="D374" s="246" t="s">
        <v>169</v>
      </c>
      <c r="E374" s="247" t="s">
        <v>1</v>
      </c>
      <c r="F374" s="248" t="s">
        <v>1385</v>
      </c>
      <c r="G374" s="245"/>
      <c r="H374" s="247" t="s">
        <v>1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169</v>
      </c>
      <c r="AU374" s="254" t="s">
        <v>93</v>
      </c>
      <c r="AV374" s="13" t="s">
        <v>91</v>
      </c>
      <c r="AW374" s="13" t="s">
        <v>38</v>
      </c>
      <c r="AX374" s="13" t="s">
        <v>83</v>
      </c>
      <c r="AY374" s="254" t="s">
        <v>160</v>
      </c>
    </row>
    <row r="375" s="13" customFormat="1">
      <c r="A375" s="13"/>
      <c r="B375" s="244"/>
      <c r="C375" s="245"/>
      <c r="D375" s="246" t="s">
        <v>169</v>
      </c>
      <c r="E375" s="247" t="s">
        <v>1</v>
      </c>
      <c r="F375" s="248" t="s">
        <v>1386</v>
      </c>
      <c r="G375" s="245"/>
      <c r="H375" s="247" t="s">
        <v>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169</v>
      </c>
      <c r="AU375" s="254" t="s">
        <v>93</v>
      </c>
      <c r="AV375" s="13" t="s">
        <v>91</v>
      </c>
      <c r="AW375" s="13" t="s">
        <v>38</v>
      </c>
      <c r="AX375" s="13" t="s">
        <v>83</v>
      </c>
      <c r="AY375" s="254" t="s">
        <v>160</v>
      </c>
    </row>
    <row r="376" s="14" customFormat="1">
      <c r="A376" s="14"/>
      <c r="B376" s="255"/>
      <c r="C376" s="256"/>
      <c r="D376" s="246" t="s">
        <v>169</v>
      </c>
      <c r="E376" s="257" t="s">
        <v>1</v>
      </c>
      <c r="F376" s="258" t="s">
        <v>1387</v>
      </c>
      <c r="G376" s="256"/>
      <c r="H376" s="259">
        <v>0.11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169</v>
      </c>
      <c r="AU376" s="265" t="s">
        <v>93</v>
      </c>
      <c r="AV376" s="14" t="s">
        <v>93</v>
      </c>
      <c r="AW376" s="14" t="s">
        <v>38</v>
      </c>
      <c r="AX376" s="14" t="s">
        <v>83</v>
      </c>
      <c r="AY376" s="265" t="s">
        <v>160</v>
      </c>
    </row>
    <row r="377" s="14" customFormat="1">
      <c r="A377" s="14"/>
      <c r="B377" s="255"/>
      <c r="C377" s="256"/>
      <c r="D377" s="246" t="s">
        <v>169</v>
      </c>
      <c r="E377" s="257" t="s">
        <v>1</v>
      </c>
      <c r="F377" s="258" t="s">
        <v>1388</v>
      </c>
      <c r="G377" s="256"/>
      <c r="H377" s="259">
        <v>0.19300000000000001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5" t="s">
        <v>169</v>
      </c>
      <c r="AU377" s="265" t="s">
        <v>93</v>
      </c>
      <c r="AV377" s="14" t="s">
        <v>93</v>
      </c>
      <c r="AW377" s="14" t="s">
        <v>38</v>
      </c>
      <c r="AX377" s="14" t="s">
        <v>83</v>
      </c>
      <c r="AY377" s="265" t="s">
        <v>160</v>
      </c>
    </row>
    <row r="378" s="16" customFormat="1">
      <c r="A378" s="16"/>
      <c r="B378" s="277"/>
      <c r="C378" s="278"/>
      <c r="D378" s="246" t="s">
        <v>169</v>
      </c>
      <c r="E378" s="279" t="s">
        <v>1</v>
      </c>
      <c r="F378" s="280" t="s">
        <v>195</v>
      </c>
      <c r="G378" s="278"/>
      <c r="H378" s="281">
        <v>0.30299999999999999</v>
      </c>
      <c r="I378" s="282"/>
      <c r="J378" s="278"/>
      <c r="K378" s="278"/>
      <c r="L378" s="283"/>
      <c r="M378" s="284"/>
      <c r="N378" s="285"/>
      <c r="O378" s="285"/>
      <c r="P378" s="285"/>
      <c r="Q378" s="285"/>
      <c r="R378" s="285"/>
      <c r="S378" s="285"/>
      <c r="T378" s="28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87" t="s">
        <v>169</v>
      </c>
      <c r="AU378" s="287" t="s">
        <v>93</v>
      </c>
      <c r="AV378" s="16" t="s">
        <v>101</v>
      </c>
      <c r="AW378" s="16" t="s">
        <v>38</v>
      </c>
      <c r="AX378" s="16" t="s">
        <v>83</v>
      </c>
      <c r="AY378" s="287" t="s">
        <v>160</v>
      </c>
    </row>
    <row r="379" s="15" customFormat="1">
      <c r="A379" s="15"/>
      <c r="B379" s="266"/>
      <c r="C379" s="267"/>
      <c r="D379" s="246" t="s">
        <v>169</v>
      </c>
      <c r="E379" s="268" t="s">
        <v>1</v>
      </c>
      <c r="F379" s="269" t="s">
        <v>171</v>
      </c>
      <c r="G379" s="267"/>
      <c r="H379" s="270">
        <v>6.3600000000000003</v>
      </c>
      <c r="I379" s="271"/>
      <c r="J379" s="267"/>
      <c r="K379" s="267"/>
      <c r="L379" s="272"/>
      <c r="M379" s="273"/>
      <c r="N379" s="274"/>
      <c r="O379" s="274"/>
      <c r="P379" s="274"/>
      <c r="Q379" s="274"/>
      <c r="R379" s="274"/>
      <c r="S379" s="274"/>
      <c r="T379" s="27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6" t="s">
        <v>169</v>
      </c>
      <c r="AU379" s="276" t="s">
        <v>93</v>
      </c>
      <c r="AV379" s="15" t="s">
        <v>167</v>
      </c>
      <c r="AW379" s="15" t="s">
        <v>38</v>
      </c>
      <c r="AX379" s="15" t="s">
        <v>91</v>
      </c>
      <c r="AY379" s="276" t="s">
        <v>160</v>
      </c>
    </row>
    <row r="380" s="2" customFormat="1" ht="16.5" customHeight="1">
      <c r="A380" s="40"/>
      <c r="B380" s="41"/>
      <c r="C380" s="288" t="s">
        <v>680</v>
      </c>
      <c r="D380" s="288" t="s">
        <v>357</v>
      </c>
      <c r="E380" s="289" t="s">
        <v>1389</v>
      </c>
      <c r="F380" s="290" t="s">
        <v>1390</v>
      </c>
      <c r="G380" s="291" t="s">
        <v>276</v>
      </c>
      <c r="H380" s="292">
        <v>6.0570000000000004</v>
      </c>
      <c r="I380" s="293"/>
      <c r="J380" s="294">
        <f>ROUND(I380*H380,2)</f>
        <v>0</v>
      </c>
      <c r="K380" s="290" t="s">
        <v>166</v>
      </c>
      <c r="L380" s="295"/>
      <c r="M380" s="296" t="s">
        <v>1</v>
      </c>
      <c r="N380" s="297" t="s">
        <v>48</v>
      </c>
      <c r="O380" s="93"/>
      <c r="P380" s="240">
        <f>O380*H380</f>
        <v>0</v>
      </c>
      <c r="Q380" s="240">
        <v>1</v>
      </c>
      <c r="R380" s="240">
        <f>Q380*H380</f>
        <v>6.0570000000000004</v>
      </c>
      <c r="S380" s="240">
        <v>0</v>
      </c>
      <c r="T380" s="241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42" t="s">
        <v>229</v>
      </c>
      <c r="AT380" s="242" t="s">
        <v>357</v>
      </c>
      <c r="AU380" s="242" t="s">
        <v>93</v>
      </c>
      <c r="AY380" s="18" t="s">
        <v>160</v>
      </c>
      <c r="BE380" s="243">
        <f>IF(N380="základní",J380,0)</f>
        <v>0</v>
      </c>
      <c r="BF380" s="243">
        <f>IF(N380="snížená",J380,0)</f>
        <v>0</v>
      </c>
      <c r="BG380" s="243">
        <f>IF(N380="zákl. přenesená",J380,0)</f>
        <v>0</v>
      </c>
      <c r="BH380" s="243">
        <f>IF(N380="sníž. přenesená",J380,0)</f>
        <v>0</v>
      </c>
      <c r="BI380" s="243">
        <f>IF(N380="nulová",J380,0)</f>
        <v>0</v>
      </c>
      <c r="BJ380" s="18" t="s">
        <v>91</v>
      </c>
      <c r="BK380" s="243">
        <f>ROUND(I380*H380,2)</f>
        <v>0</v>
      </c>
      <c r="BL380" s="18" t="s">
        <v>167</v>
      </c>
      <c r="BM380" s="242" t="s">
        <v>1391</v>
      </c>
    </row>
    <row r="381" s="13" customFormat="1">
      <c r="A381" s="13"/>
      <c r="B381" s="244"/>
      <c r="C381" s="245"/>
      <c r="D381" s="246" t="s">
        <v>169</v>
      </c>
      <c r="E381" s="247" t="s">
        <v>1</v>
      </c>
      <c r="F381" s="248" t="s">
        <v>1200</v>
      </c>
      <c r="G381" s="245"/>
      <c r="H381" s="247" t="s">
        <v>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169</v>
      </c>
      <c r="AU381" s="254" t="s">
        <v>93</v>
      </c>
      <c r="AV381" s="13" t="s">
        <v>91</v>
      </c>
      <c r="AW381" s="13" t="s">
        <v>38</v>
      </c>
      <c r="AX381" s="13" t="s">
        <v>83</v>
      </c>
      <c r="AY381" s="254" t="s">
        <v>160</v>
      </c>
    </row>
    <row r="382" s="13" customFormat="1">
      <c r="A382" s="13"/>
      <c r="B382" s="244"/>
      <c r="C382" s="245"/>
      <c r="D382" s="246" t="s">
        <v>169</v>
      </c>
      <c r="E382" s="247" t="s">
        <v>1</v>
      </c>
      <c r="F382" s="248" t="s">
        <v>1382</v>
      </c>
      <c r="G382" s="245"/>
      <c r="H382" s="247" t="s">
        <v>1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169</v>
      </c>
      <c r="AU382" s="254" t="s">
        <v>93</v>
      </c>
      <c r="AV382" s="13" t="s">
        <v>91</v>
      </c>
      <c r="AW382" s="13" t="s">
        <v>38</v>
      </c>
      <c r="AX382" s="13" t="s">
        <v>83</v>
      </c>
      <c r="AY382" s="254" t="s">
        <v>160</v>
      </c>
    </row>
    <row r="383" s="14" customFormat="1">
      <c r="A383" s="14"/>
      <c r="B383" s="255"/>
      <c r="C383" s="256"/>
      <c r="D383" s="246" t="s">
        <v>169</v>
      </c>
      <c r="E383" s="257" t="s">
        <v>1</v>
      </c>
      <c r="F383" s="258" t="s">
        <v>1383</v>
      </c>
      <c r="G383" s="256"/>
      <c r="H383" s="259">
        <v>2.371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169</v>
      </c>
      <c r="AU383" s="265" t="s">
        <v>93</v>
      </c>
      <c r="AV383" s="14" t="s">
        <v>93</v>
      </c>
      <c r="AW383" s="14" t="s">
        <v>38</v>
      </c>
      <c r="AX383" s="14" t="s">
        <v>83</v>
      </c>
      <c r="AY383" s="265" t="s">
        <v>160</v>
      </c>
    </row>
    <row r="384" s="14" customFormat="1">
      <c r="A384" s="14"/>
      <c r="B384" s="255"/>
      <c r="C384" s="256"/>
      <c r="D384" s="246" t="s">
        <v>169</v>
      </c>
      <c r="E384" s="257" t="s">
        <v>1</v>
      </c>
      <c r="F384" s="258" t="s">
        <v>1384</v>
      </c>
      <c r="G384" s="256"/>
      <c r="H384" s="259">
        <v>3.6859999999999999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5" t="s">
        <v>169</v>
      </c>
      <c r="AU384" s="265" t="s">
        <v>93</v>
      </c>
      <c r="AV384" s="14" t="s">
        <v>93</v>
      </c>
      <c r="AW384" s="14" t="s">
        <v>38</v>
      </c>
      <c r="AX384" s="14" t="s">
        <v>83</v>
      </c>
      <c r="AY384" s="265" t="s">
        <v>160</v>
      </c>
    </row>
    <row r="385" s="15" customFormat="1">
      <c r="A385" s="15"/>
      <c r="B385" s="266"/>
      <c r="C385" s="267"/>
      <c r="D385" s="246" t="s">
        <v>169</v>
      </c>
      <c r="E385" s="268" t="s">
        <v>1</v>
      </c>
      <c r="F385" s="269" t="s">
        <v>171</v>
      </c>
      <c r="G385" s="267"/>
      <c r="H385" s="270">
        <v>6.0570000000000004</v>
      </c>
      <c r="I385" s="271"/>
      <c r="J385" s="267"/>
      <c r="K385" s="267"/>
      <c r="L385" s="272"/>
      <c r="M385" s="273"/>
      <c r="N385" s="274"/>
      <c r="O385" s="274"/>
      <c r="P385" s="274"/>
      <c r="Q385" s="274"/>
      <c r="R385" s="274"/>
      <c r="S385" s="274"/>
      <c r="T385" s="27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6" t="s">
        <v>169</v>
      </c>
      <c r="AU385" s="276" t="s">
        <v>93</v>
      </c>
      <c r="AV385" s="15" t="s">
        <v>167</v>
      </c>
      <c r="AW385" s="15" t="s">
        <v>38</v>
      </c>
      <c r="AX385" s="15" t="s">
        <v>91</v>
      </c>
      <c r="AY385" s="276" t="s">
        <v>160</v>
      </c>
    </row>
    <row r="386" s="2" customFormat="1">
      <c r="A386" s="40"/>
      <c r="B386" s="41"/>
      <c r="C386" s="288" t="s">
        <v>684</v>
      </c>
      <c r="D386" s="288" t="s">
        <v>357</v>
      </c>
      <c r="E386" s="289" t="s">
        <v>1392</v>
      </c>
      <c r="F386" s="290" t="s">
        <v>1393</v>
      </c>
      <c r="G386" s="291" t="s">
        <v>177</v>
      </c>
      <c r="H386" s="292">
        <v>0.30299999999999999</v>
      </c>
      <c r="I386" s="293"/>
      <c r="J386" s="294">
        <f>ROUND(I386*H386,2)</f>
        <v>0</v>
      </c>
      <c r="K386" s="290" t="s">
        <v>166</v>
      </c>
      <c r="L386" s="295"/>
      <c r="M386" s="296" t="s">
        <v>1</v>
      </c>
      <c r="N386" s="297" t="s">
        <v>48</v>
      </c>
      <c r="O386" s="93"/>
      <c r="P386" s="240">
        <f>O386*H386</f>
        <v>0</v>
      </c>
      <c r="Q386" s="240">
        <v>0.0024299999999999999</v>
      </c>
      <c r="R386" s="240">
        <f>Q386*H386</f>
        <v>0.0007362899999999999</v>
      </c>
      <c r="S386" s="240">
        <v>0</v>
      </c>
      <c r="T386" s="241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42" t="s">
        <v>229</v>
      </c>
      <c r="AT386" s="242" t="s">
        <v>357</v>
      </c>
      <c r="AU386" s="242" t="s">
        <v>93</v>
      </c>
      <c r="AY386" s="18" t="s">
        <v>160</v>
      </c>
      <c r="BE386" s="243">
        <f>IF(N386="základní",J386,0)</f>
        <v>0</v>
      </c>
      <c r="BF386" s="243">
        <f>IF(N386="snížená",J386,0)</f>
        <v>0</v>
      </c>
      <c r="BG386" s="243">
        <f>IF(N386="zákl. přenesená",J386,0)</f>
        <v>0</v>
      </c>
      <c r="BH386" s="243">
        <f>IF(N386="sníž. přenesená",J386,0)</f>
        <v>0</v>
      </c>
      <c r="BI386" s="243">
        <f>IF(N386="nulová",J386,0)</f>
        <v>0</v>
      </c>
      <c r="BJ386" s="18" t="s">
        <v>91</v>
      </c>
      <c r="BK386" s="243">
        <f>ROUND(I386*H386,2)</f>
        <v>0</v>
      </c>
      <c r="BL386" s="18" t="s">
        <v>167</v>
      </c>
      <c r="BM386" s="242" t="s">
        <v>1394</v>
      </c>
    </row>
    <row r="387" s="13" customFormat="1">
      <c r="A387" s="13"/>
      <c r="B387" s="244"/>
      <c r="C387" s="245"/>
      <c r="D387" s="246" t="s">
        <v>169</v>
      </c>
      <c r="E387" s="247" t="s">
        <v>1</v>
      </c>
      <c r="F387" s="248" t="s">
        <v>1200</v>
      </c>
      <c r="G387" s="245"/>
      <c r="H387" s="247" t="s">
        <v>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4" t="s">
        <v>169</v>
      </c>
      <c r="AU387" s="254" t="s">
        <v>93</v>
      </c>
      <c r="AV387" s="13" t="s">
        <v>91</v>
      </c>
      <c r="AW387" s="13" t="s">
        <v>38</v>
      </c>
      <c r="AX387" s="13" t="s">
        <v>83</v>
      </c>
      <c r="AY387" s="254" t="s">
        <v>160</v>
      </c>
    </row>
    <row r="388" s="13" customFormat="1">
      <c r="A388" s="13"/>
      <c r="B388" s="244"/>
      <c r="C388" s="245"/>
      <c r="D388" s="246" t="s">
        <v>169</v>
      </c>
      <c r="E388" s="247" t="s">
        <v>1</v>
      </c>
      <c r="F388" s="248" t="s">
        <v>1386</v>
      </c>
      <c r="G388" s="245"/>
      <c r="H388" s="247" t="s">
        <v>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169</v>
      </c>
      <c r="AU388" s="254" t="s">
        <v>93</v>
      </c>
      <c r="AV388" s="13" t="s">
        <v>91</v>
      </c>
      <c r="AW388" s="13" t="s">
        <v>38</v>
      </c>
      <c r="AX388" s="13" t="s">
        <v>83</v>
      </c>
      <c r="AY388" s="254" t="s">
        <v>160</v>
      </c>
    </row>
    <row r="389" s="14" customFormat="1">
      <c r="A389" s="14"/>
      <c r="B389" s="255"/>
      <c r="C389" s="256"/>
      <c r="D389" s="246" t="s">
        <v>169</v>
      </c>
      <c r="E389" s="257" t="s">
        <v>1</v>
      </c>
      <c r="F389" s="258" t="s">
        <v>1387</v>
      </c>
      <c r="G389" s="256"/>
      <c r="H389" s="259">
        <v>0.11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169</v>
      </c>
      <c r="AU389" s="265" t="s">
        <v>93</v>
      </c>
      <c r="AV389" s="14" t="s">
        <v>93</v>
      </c>
      <c r="AW389" s="14" t="s">
        <v>38</v>
      </c>
      <c r="AX389" s="14" t="s">
        <v>83</v>
      </c>
      <c r="AY389" s="265" t="s">
        <v>160</v>
      </c>
    </row>
    <row r="390" s="14" customFormat="1">
      <c r="A390" s="14"/>
      <c r="B390" s="255"/>
      <c r="C390" s="256"/>
      <c r="D390" s="246" t="s">
        <v>169</v>
      </c>
      <c r="E390" s="257" t="s">
        <v>1</v>
      </c>
      <c r="F390" s="258" t="s">
        <v>1388</v>
      </c>
      <c r="G390" s="256"/>
      <c r="H390" s="259">
        <v>0.19300000000000001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5" t="s">
        <v>169</v>
      </c>
      <c r="AU390" s="265" t="s">
        <v>93</v>
      </c>
      <c r="AV390" s="14" t="s">
        <v>93</v>
      </c>
      <c r="AW390" s="14" t="s">
        <v>38</v>
      </c>
      <c r="AX390" s="14" t="s">
        <v>83</v>
      </c>
      <c r="AY390" s="265" t="s">
        <v>160</v>
      </c>
    </row>
    <row r="391" s="15" customFormat="1">
      <c r="A391" s="15"/>
      <c r="B391" s="266"/>
      <c r="C391" s="267"/>
      <c r="D391" s="246" t="s">
        <v>169</v>
      </c>
      <c r="E391" s="268" t="s">
        <v>1</v>
      </c>
      <c r="F391" s="269" t="s">
        <v>171</v>
      </c>
      <c r="G391" s="267"/>
      <c r="H391" s="270">
        <v>0.30299999999999999</v>
      </c>
      <c r="I391" s="271"/>
      <c r="J391" s="267"/>
      <c r="K391" s="267"/>
      <c r="L391" s="272"/>
      <c r="M391" s="273"/>
      <c r="N391" s="274"/>
      <c r="O391" s="274"/>
      <c r="P391" s="274"/>
      <c r="Q391" s="274"/>
      <c r="R391" s="274"/>
      <c r="S391" s="274"/>
      <c r="T391" s="27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6" t="s">
        <v>169</v>
      </c>
      <c r="AU391" s="276" t="s">
        <v>93</v>
      </c>
      <c r="AV391" s="15" t="s">
        <v>167</v>
      </c>
      <c r="AW391" s="15" t="s">
        <v>38</v>
      </c>
      <c r="AX391" s="15" t="s">
        <v>91</v>
      </c>
      <c r="AY391" s="276" t="s">
        <v>160</v>
      </c>
    </row>
    <row r="392" s="2" customFormat="1">
      <c r="A392" s="40"/>
      <c r="B392" s="41"/>
      <c r="C392" s="231" t="s">
        <v>689</v>
      </c>
      <c r="D392" s="231" t="s">
        <v>162</v>
      </c>
      <c r="E392" s="232" t="s">
        <v>1395</v>
      </c>
      <c r="F392" s="233" t="s">
        <v>1396</v>
      </c>
      <c r="G392" s="234" t="s">
        <v>276</v>
      </c>
      <c r="H392" s="235">
        <v>6.3600000000000003</v>
      </c>
      <c r="I392" s="236"/>
      <c r="J392" s="237">
        <f>ROUND(I392*H392,2)</f>
        <v>0</v>
      </c>
      <c r="K392" s="233" t="s">
        <v>166</v>
      </c>
      <c r="L392" s="46"/>
      <c r="M392" s="238" t="s">
        <v>1</v>
      </c>
      <c r="N392" s="239" t="s">
        <v>48</v>
      </c>
      <c r="O392" s="93"/>
      <c r="P392" s="240">
        <f>O392*H392</f>
        <v>0</v>
      </c>
      <c r="Q392" s="240">
        <v>0</v>
      </c>
      <c r="R392" s="240">
        <f>Q392*H392</f>
        <v>0</v>
      </c>
      <c r="S392" s="240">
        <v>0</v>
      </c>
      <c r="T392" s="241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42" t="s">
        <v>167</v>
      </c>
      <c r="AT392" s="242" t="s">
        <v>162</v>
      </c>
      <c r="AU392" s="242" t="s">
        <v>93</v>
      </c>
      <c r="AY392" s="18" t="s">
        <v>160</v>
      </c>
      <c r="BE392" s="243">
        <f>IF(N392="základní",J392,0)</f>
        <v>0</v>
      </c>
      <c r="BF392" s="243">
        <f>IF(N392="snížená",J392,0)</f>
        <v>0</v>
      </c>
      <c r="BG392" s="243">
        <f>IF(N392="zákl. přenesená",J392,0)</f>
        <v>0</v>
      </c>
      <c r="BH392" s="243">
        <f>IF(N392="sníž. přenesená",J392,0)</f>
        <v>0</v>
      </c>
      <c r="BI392" s="243">
        <f>IF(N392="nulová",J392,0)</f>
        <v>0</v>
      </c>
      <c r="BJ392" s="18" t="s">
        <v>91</v>
      </c>
      <c r="BK392" s="243">
        <f>ROUND(I392*H392,2)</f>
        <v>0</v>
      </c>
      <c r="BL392" s="18" t="s">
        <v>167</v>
      </c>
      <c r="BM392" s="242" t="s">
        <v>1397</v>
      </c>
    </row>
    <row r="393" s="14" customFormat="1">
      <c r="A393" s="14"/>
      <c r="B393" s="255"/>
      <c r="C393" s="256"/>
      <c r="D393" s="246" t="s">
        <v>169</v>
      </c>
      <c r="E393" s="257" t="s">
        <v>1</v>
      </c>
      <c r="F393" s="258" t="s">
        <v>1398</v>
      </c>
      <c r="G393" s="256"/>
      <c r="H393" s="259">
        <v>6.3600000000000003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169</v>
      </c>
      <c r="AU393" s="265" t="s">
        <v>93</v>
      </c>
      <c r="AV393" s="14" t="s">
        <v>93</v>
      </c>
      <c r="AW393" s="14" t="s">
        <v>38</v>
      </c>
      <c r="AX393" s="14" t="s">
        <v>91</v>
      </c>
      <c r="AY393" s="265" t="s">
        <v>160</v>
      </c>
    </row>
    <row r="394" s="12" customFormat="1" ht="22.8" customHeight="1">
      <c r="A394" s="12"/>
      <c r="B394" s="215"/>
      <c r="C394" s="216"/>
      <c r="D394" s="217" t="s">
        <v>82</v>
      </c>
      <c r="E394" s="229" t="s">
        <v>186</v>
      </c>
      <c r="F394" s="229" t="s">
        <v>313</v>
      </c>
      <c r="G394" s="216"/>
      <c r="H394" s="216"/>
      <c r="I394" s="219"/>
      <c r="J394" s="230">
        <f>BK394</f>
        <v>0</v>
      </c>
      <c r="K394" s="216"/>
      <c r="L394" s="221"/>
      <c r="M394" s="222"/>
      <c r="N394" s="223"/>
      <c r="O394" s="223"/>
      <c r="P394" s="224">
        <f>SUM(P395:P418)</f>
        <v>0</v>
      </c>
      <c r="Q394" s="223"/>
      <c r="R394" s="224">
        <f>SUM(R395:R418)</f>
        <v>0</v>
      </c>
      <c r="S394" s="223"/>
      <c r="T394" s="225">
        <f>SUM(T395:T418)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6" t="s">
        <v>91</v>
      </c>
      <c r="AT394" s="227" t="s">
        <v>82</v>
      </c>
      <c r="AU394" s="227" t="s">
        <v>91</v>
      </c>
      <c r="AY394" s="226" t="s">
        <v>160</v>
      </c>
      <c r="BK394" s="228">
        <f>SUM(BK395:BK418)</f>
        <v>0</v>
      </c>
    </row>
    <row r="395" s="2" customFormat="1" ht="16.5" customHeight="1">
      <c r="A395" s="40"/>
      <c r="B395" s="41"/>
      <c r="C395" s="231" t="s">
        <v>425</v>
      </c>
      <c r="D395" s="231" t="s">
        <v>162</v>
      </c>
      <c r="E395" s="232" t="s">
        <v>628</v>
      </c>
      <c r="F395" s="233" t="s">
        <v>629</v>
      </c>
      <c r="G395" s="234" t="s">
        <v>182</v>
      </c>
      <c r="H395" s="235">
        <v>33.048000000000002</v>
      </c>
      <c r="I395" s="236"/>
      <c r="J395" s="237">
        <f>ROUND(I395*H395,2)</f>
        <v>0</v>
      </c>
      <c r="K395" s="233" t="s">
        <v>166</v>
      </c>
      <c r="L395" s="46"/>
      <c r="M395" s="238" t="s">
        <v>1</v>
      </c>
      <c r="N395" s="239" t="s">
        <v>48</v>
      </c>
      <c r="O395" s="93"/>
      <c r="P395" s="240">
        <f>O395*H395</f>
        <v>0</v>
      </c>
      <c r="Q395" s="240">
        <v>0</v>
      </c>
      <c r="R395" s="240">
        <f>Q395*H395</f>
        <v>0</v>
      </c>
      <c r="S395" s="240">
        <v>0</v>
      </c>
      <c r="T395" s="241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42" t="s">
        <v>167</v>
      </c>
      <c r="AT395" s="242" t="s">
        <v>162</v>
      </c>
      <c r="AU395" s="242" t="s">
        <v>93</v>
      </c>
      <c r="AY395" s="18" t="s">
        <v>160</v>
      </c>
      <c r="BE395" s="243">
        <f>IF(N395="základní",J395,0)</f>
        <v>0</v>
      </c>
      <c r="BF395" s="243">
        <f>IF(N395="snížená",J395,0)</f>
        <v>0</v>
      </c>
      <c r="BG395" s="243">
        <f>IF(N395="zákl. přenesená",J395,0)</f>
        <v>0</v>
      </c>
      <c r="BH395" s="243">
        <f>IF(N395="sníž. přenesená",J395,0)</f>
        <v>0</v>
      </c>
      <c r="BI395" s="243">
        <f>IF(N395="nulová",J395,0)</f>
        <v>0</v>
      </c>
      <c r="BJ395" s="18" t="s">
        <v>91</v>
      </c>
      <c r="BK395" s="243">
        <f>ROUND(I395*H395,2)</f>
        <v>0</v>
      </c>
      <c r="BL395" s="18" t="s">
        <v>167</v>
      </c>
      <c r="BM395" s="242" t="s">
        <v>1399</v>
      </c>
    </row>
    <row r="396" s="13" customFormat="1">
      <c r="A396" s="13"/>
      <c r="B396" s="244"/>
      <c r="C396" s="245"/>
      <c r="D396" s="246" t="s">
        <v>169</v>
      </c>
      <c r="E396" s="247" t="s">
        <v>1</v>
      </c>
      <c r="F396" s="248" t="s">
        <v>391</v>
      </c>
      <c r="G396" s="245"/>
      <c r="H396" s="247" t="s">
        <v>1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4" t="s">
        <v>169</v>
      </c>
      <c r="AU396" s="254" t="s">
        <v>93</v>
      </c>
      <c r="AV396" s="13" t="s">
        <v>91</v>
      </c>
      <c r="AW396" s="13" t="s">
        <v>38</v>
      </c>
      <c r="AX396" s="13" t="s">
        <v>83</v>
      </c>
      <c r="AY396" s="254" t="s">
        <v>160</v>
      </c>
    </row>
    <row r="397" s="14" customFormat="1">
      <c r="A397" s="14"/>
      <c r="B397" s="255"/>
      <c r="C397" s="256"/>
      <c r="D397" s="246" t="s">
        <v>169</v>
      </c>
      <c r="E397" s="257" t="s">
        <v>1</v>
      </c>
      <c r="F397" s="258" t="s">
        <v>1400</v>
      </c>
      <c r="G397" s="256"/>
      <c r="H397" s="259">
        <v>33.048000000000002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5" t="s">
        <v>169</v>
      </c>
      <c r="AU397" s="265" t="s">
        <v>93</v>
      </c>
      <c r="AV397" s="14" t="s">
        <v>93</v>
      </c>
      <c r="AW397" s="14" t="s">
        <v>38</v>
      </c>
      <c r="AX397" s="14" t="s">
        <v>83</v>
      </c>
      <c r="AY397" s="265" t="s">
        <v>160</v>
      </c>
    </row>
    <row r="398" s="15" customFormat="1">
      <c r="A398" s="15"/>
      <c r="B398" s="266"/>
      <c r="C398" s="267"/>
      <c r="D398" s="246" t="s">
        <v>169</v>
      </c>
      <c r="E398" s="268" t="s">
        <v>1</v>
      </c>
      <c r="F398" s="269" t="s">
        <v>171</v>
      </c>
      <c r="G398" s="267"/>
      <c r="H398" s="270">
        <v>33.048000000000002</v>
      </c>
      <c r="I398" s="271"/>
      <c r="J398" s="267"/>
      <c r="K398" s="267"/>
      <c r="L398" s="272"/>
      <c r="M398" s="273"/>
      <c r="N398" s="274"/>
      <c r="O398" s="274"/>
      <c r="P398" s="274"/>
      <c r="Q398" s="274"/>
      <c r="R398" s="274"/>
      <c r="S398" s="274"/>
      <c r="T398" s="27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6" t="s">
        <v>169</v>
      </c>
      <c r="AU398" s="276" t="s">
        <v>93</v>
      </c>
      <c r="AV398" s="15" t="s">
        <v>167</v>
      </c>
      <c r="AW398" s="15" t="s">
        <v>38</v>
      </c>
      <c r="AX398" s="15" t="s">
        <v>91</v>
      </c>
      <c r="AY398" s="276" t="s">
        <v>160</v>
      </c>
    </row>
    <row r="399" s="2" customFormat="1">
      <c r="A399" s="40"/>
      <c r="B399" s="41"/>
      <c r="C399" s="231" t="s">
        <v>696</v>
      </c>
      <c r="D399" s="231" t="s">
        <v>162</v>
      </c>
      <c r="E399" s="232" t="s">
        <v>633</v>
      </c>
      <c r="F399" s="233" t="s">
        <v>634</v>
      </c>
      <c r="G399" s="234" t="s">
        <v>182</v>
      </c>
      <c r="H399" s="235">
        <v>33.048000000000002</v>
      </c>
      <c r="I399" s="236"/>
      <c r="J399" s="237">
        <f>ROUND(I399*H399,2)</f>
        <v>0</v>
      </c>
      <c r="K399" s="233" t="s">
        <v>166</v>
      </c>
      <c r="L399" s="46"/>
      <c r="M399" s="238" t="s">
        <v>1</v>
      </c>
      <c r="N399" s="239" t="s">
        <v>48</v>
      </c>
      <c r="O399" s="93"/>
      <c r="P399" s="240">
        <f>O399*H399</f>
        <v>0</v>
      </c>
      <c r="Q399" s="240">
        <v>0</v>
      </c>
      <c r="R399" s="240">
        <f>Q399*H399</f>
        <v>0</v>
      </c>
      <c r="S399" s="240">
        <v>0</v>
      </c>
      <c r="T399" s="241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42" t="s">
        <v>167</v>
      </c>
      <c r="AT399" s="242" t="s">
        <v>162</v>
      </c>
      <c r="AU399" s="242" t="s">
        <v>93</v>
      </c>
      <c r="AY399" s="18" t="s">
        <v>160</v>
      </c>
      <c r="BE399" s="243">
        <f>IF(N399="základní",J399,0)</f>
        <v>0</v>
      </c>
      <c r="BF399" s="243">
        <f>IF(N399="snížená",J399,0)</f>
        <v>0</v>
      </c>
      <c r="BG399" s="243">
        <f>IF(N399="zákl. přenesená",J399,0)</f>
        <v>0</v>
      </c>
      <c r="BH399" s="243">
        <f>IF(N399="sníž. přenesená",J399,0)</f>
        <v>0</v>
      </c>
      <c r="BI399" s="243">
        <f>IF(N399="nulová",J399,0)</f>
        <v>0</v>
      </c>
      <c r="BJ399" s="18" t="s">
        <v>91</v>
      </c>
      <c r="BK399" s="243">
        <f>ROUND(I399*H399,2)</f>
        <v>0</v>
      </c>
      <c r="BL399" s="18" t="s">
        <v>167</v>
      </c>
      <c r="BM399" s="242" t="s">
        <v>1401</v>
      </c>
    </row>
    <row r="400" s="13" customFormat="1">
      <c r="A400" s="13"/>
      <c r="B400" s="244"/>
      <c r="C400" s="245"/>
      <c r="D400" s="246" t="s">
        <v>169</v>
      </c>
      <c r="E400" s="247" t="s">
        <v>1</v>
      </c>
      <c r="F400" s="248" t="s">
        <v>391</v>
      </c>
      <c r="G400" s="245"/>
      <c r="H400" s="247" t="s">
        <v>1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169</v>
      </c>
      <c r="AU400" s="254" t="s">
        <v>93</v>
      </c>
      <c r="AV400" s="13" t="s">
        <v>91</v>
      </c>
      <c r="AW400" s="13" t="s">
        <v>38</v>
      </c>
      <c r="AX400" s="13" t="s">
        <v>83</v>
      </c>
      <c r="AY400" s="254" t="s">
        <v>160</v>
      </c>
    </row>
    <row r="401" s="14" customFormat="1">
      <c r="A401" s="14"/>
      <c r="B401" s="255"/>
      <c r="C401" s="256"/>
      <c r="D401" s="246" t="s">
        <v>169</v>
      </c>
      <c r="E401" s="257" t="s">
        <v>1</v>
      </c>
      <c r="F401" s="258" t="s">
        <v>1400</v>
      </c>
      <c r="G401" s="256"/>
      <c r="H401" s="259">
        <v>33.048000000000002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169</v>
      </c>
      <c r="AU401" s="265" t="s">
        <v>93</v>
      </c>
      <c r="AV401" s="14" t="s">
        <v>93</v>
      </c>
      <c r="AW401" s="14" t="s">
        <v>38</v>
      </c>
      <c r="AX401" s="14" t="s">
        <v>83</v>
      </c>
      <c r="AY401" s="265" t="s">
        <v>160</v>
      </c>
    </row>
    <row r="402" s="15" customFormat="1">
      <c r="A402" s="15"/>
      <c r="B402" s="266"/>
      <c r="C402" s="267"/>
      <c r="D402" s="246" t="s">
        <v>169</v>
      </c>
      <c r="E402" s="268" t="s">
        <v>1</v>
      </c>
      <c r="F402" s="269" t="s">
        <v>171</v>
      </c>
      <c r="G402" s="267"/>
      <c r="H402" s="270">
        <v>33.048000000000002</v>
      </c>
      <c r="I402" s="271"/>
      <c r="J402" s="267"/>
      <c r="K402" s="267"/>
      <c r="L402" s="272"/>
      <c r="M402" s="273"/>
      <c r="N402" s="274"/>
      <c r="O402" s="274"/>
      <c r="P402" s="274"/>
      <c r="Q402" s="274"/>
      <c r="R402" s="274"/>
      <c r="S402" s="274"/>
      <c r="T402" s="27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6" t="s">
        <v>169</v>
      </c>
      <c r="AU402" s="276" t="s">
        <v>93</v>
      </c>
      <c r="AV402" s="15" t="s">
        <v>167</v>
      </c>
      <c r="AW402" s="15" t="s">
        <v>38</v>
      </c>
      <c r="AX402" s="15" t="s">
        <v>91</v>
      </c>
      <c r="AY402" s="276" t="s">
        <v>160</v>
      </c>
    </row>
    <row r="403" s="2" customFormat="1" ht="33" customHeight="1">
      <c r="A403" s="40"/>
      <c r="B403" s="41"/>
      <c r="C403" s="231" t="s">
        <v>701</v>
      </c>
      <c r="D403" s="231" t="s">
        <v>162</v>
      </c>
      <c r="E403" s="232" t="s">
        <v>1402</v>
      </c>
      <c r="F403" s="233" t="s">
        <v>1403</v>
      </c>
      <c r="G403" s="234" t="s">
        <v>182</v>
      </c>
      <c r="H403" s="235">
        <v>46.828000000000003</v>
      </c>
      <c r="I403" s="236"/>
      <c r="J403" s="237">
        <f>ROUND(I403*H403,2)</f>
        <v>0</v>
      </c>
      <c r="K403" s="233" t="s">
        <v>166</v>
      </c>
      <c r="L403" s="46"/>
      <c r="M403" s="238" t="s">
        <v>1</v>
      </c>
      <c r="N403" s="239" t="s">
        <v>48</v>
      </c>
      <c r="O403" s="93"/>
      <c r="P403" s="240">
        <f>O403*H403</f>
        <v>0</v>
      </c>
      <c r="Q403" s="240">
        <v>0</v>
      </c>
      <c r="R403" s="240">
        <f>Q403*H403</f>
        <v>0</v>
      </c>
      <c r="S403" s="240">
        <v>0</v>
      </c>
      <c r="T403" s="241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42" t="s">
        <v>167</v>
      </c>
      <c r="AT403" s="242" t="s">
        <v>162</v>
      </c>
      <c r="AU403" s="242" t="s">
        <v>93</v>
      </c>
      <c r="AY403" s="18" t="s">
        <v>160</v>
      </c>
      <c r="BE403" s="243">
        <f>IF(N403="základní",J403,0)</f>
        <v>0</v>
      </c>
      <c r="BF403" s="243">
        <f>IF(N403="snížená",J403,0)</f>
        <v>0</v>
      </c>
      <c r="BG403" s="243">
        <f>IF(N403="zákl. přenesená",J403,0)</f>
        <v>0</v>
      </c>
      <c r="BH403" s="243">
        <f>IF(N403="sníž. přenesená",J403,0)</f>
        <v>0</v>
      </c>
      <c r="BI403" s="243">
        <f>IF(N403="nulová",J403,0)</f>
        <v>0</v>
      </c>
      <c r="BJ403" s="18" t="s">
        <v>91</v>
      </c>
      <c r="BK403" s="243">
        <f>ROUND(I403*H403,2)</f>
        <v>0</v>
      </c>
      <c r="BL403" s="18" t="s">
        <v>167</v>
      </c>
      <c r="BM403" s="242" t="s">
        <v>1404</v>
      </c>
    </row>
    <row r="404" s="13" customFormat="1">
      <c r="A404" s="13"/>
      <c r="B404" s="244"/>
      <c r="C404" s="245"/>
      <c r="D404" s="246" t="s">
        <v>169</v>
      </c>
      <c r="E404" s="247" t="s">
        <v>1</v>
      </c>
      <c r="F404" s="248" t="s">
        <v>391</v>
      </c>
      <c r="G404" s="245"/>
      <c r="H404" s="247" t="s">
        <v>1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4" t="s">
        <v>169</v>
      </c>
      <c r="AU404" s="254" t="s">
        <v>93</v>
      </c>
      <c r="AV404" s="13" t="s">
        <v>91</v>
      </c>
      <c r="AW404" s="13" t="s">
        <v>38</v>
      </c>
      <c r="AX404" s="13" t="s">
        <v>83</v>
      </c>
      <c r="AY404" s="254" t="s">
        <v>160</v>
      </c>
    </row>
    <row r="405" s="14" customFormat="1">
      <c r="A405" s="14"/>
      <c r="B405" s="255"/>
      <c r="C405" s="256"/>
      <c r="D405" s="246" t="s">
        <v>169</v>
      </c>
      <c r="E405" s="257" t="s">
        <v>1</v>
      </c>
      <c r="F405" s="258" t="s">
        <v>1405</v>
      </c>
      <c r="G405" s="256"/>
      <c r="H405" s="259">
        <v>46.828000000000003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5" t="s">
        <v>169</v>
      </c>
      <c r="AU405" s="265" t="s">
        <v>93</v>
      </c>
      <c r="AV405" s="14" t="s">
        <v>93</v>
      </c>
      <c r="AW405" s="14" t="s">
        <v>38</v>
      </c>
      <c r="AX405" s="14" t="s">
        <v>83</v>
      </c>
      <c r="AY405" s="265" t="s">
        <v>160</v>
      </c>
    </row>
    <row r="406" s="15" customFormat="1">
      <c r="A406" s="15"/>
      <c r="B406" s="266"/>
      <c r="C406" s="267"/>
      <c r="D406" s="246" t="s">
        <v>169</v>
      </c>
      <c r="E406" s="268" t="s">
        <v>1</v>
      </c>
      <c r="F406" s="269" t="s">
        <v>171</v>
      </c>
      <c r="G406" s="267"/>
      <c r="H406" s="270">
        <v>46.828000000000003</v>
      </c>
      <c r="I406" s="271"/>
      <c r="J406" s="267"/>
      <c r="K406" s="267"/>
      <c r="L406" s="272"/>
      <c r="M406" s="273"/>
      <c r="N406" s="274"/>
      <c r="O406" s="274"/>
      <c r="P406" s="274"/>
      <c r="Q406" s="274"/>
      <c r="R406" s="274"/>
      <c r="S406" s="274"/>
      <c r="T406" s="27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6" t="s">
        <v>169</v>
      </c>
      <c r="AU406" s="276" t="s">
        <v>93</v>
      </c>
      <c r="AV406" s="15" t="s">
        <v>167</v>
      </c>
      <c r="AW406" s="15" t="s">
        <v>38</v>
      </c>
      <c r="AX406" s="15" t="s">
        <v>91</v>
      </c>
      <c r="AY406" s="276" t="s">
        <v>160</v>
      </c>
    </row>
    <row r="407" s="2" customFormat="1">
      <c r="A407" s="40"/>
      <c r="B407" s="41"/>
      <c r="C407" s="231" t="s">
        <v>705</v>
      </c>
      <c r="D407" s="231" t="s">
        <v>162</v>
      </c>
      <c r="E407" s="232" t="s">
        <v>641</v>
      </c>
      <c r="F407" s="233" t="s">
        <v>642</v>
      </c>
      <c r="G407" s="234" t="s">
        <v>182</v>
      </c>
      <c r="H407" s="235">
        <v>46.828000000000003</v>
      </c>
      <c r="I407" s="236"/>
      <c r="J407" s="237">
        <f>ROUND(I407*H407,2)</f>
        <v>0</v>
      </c>
      <c r="K407" s="233" t="s">
        <v>166</v>
      </c>
      <c r="L407" s="46"/>
      <c r="M407" s="238" t="s">
        <v>1</v>
      </c>
      <c r="N407" s="239" t="s">
        <v>48</v>
      </c>
      <c r="O407" s="93"/>
      <c r="P407" s="240">
        <f>O407*H407</f>
        <v>0</v>
      </c>
      <c r="Q407" s="240">
        <v>0</v>
      </c>
      <c r="R407" s="240">
        <f>Q407*H407</f>
        <v>0</v>
      </c>
      <c r="S407" s="240">
        <v>0</v>
      </c>
      <c r="T407" s="241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42" t="s">
        <v>167</v>
      </c>
      <c r="AT407" s="242" t="s">
        <v>162</v>
      </c>
      <c r="AU407" s="242" t="s">
        <v>93</v>
      </c>
      <c r="AY407" s="18" t="s">
        <v>160</v>
      </c>
      <c r="BE407" s="243">
        <f>IF(N407="základní",J407,0)</f>
        <v>0</v>
      </c>
      <c r="BF407" s="243">
        <f>IF(N407="snížená",J407,0)</f>
        <v>0</v>
      </c>
      <c r="BG407" s="243">
        <f>IF(N407="zákl. přenesená",J407,0)</f>
        <v>0</v>
      </c>
      <c r="BH407" s="243">
        <f>IF(N407="sníž. přenesená",J407,0)</f>
        <v>0</v>
      </c>
      <c r="BI407" s="243">
        <f>IF(N407="nulová",J407,0)</f>
        <v>0</v>
      </c>
      <c r="BJ407" s="18" t="s">
        <v>91</v>
      </c>
      <c r="BK407" s="243">
        <f>ROUND(I407*H407,2)</f>
        <v>0</v>
      </c>
      <c r="BL407" s="18" t="s">
        <v>167</v>
      </c>
      <c r="BM407" s="242" t="s">
        <v>1406</v>
      </c>
    </row>
    <row r="408" s="13" customFormat="1">
      <c r="A408" s="13"/>
      <c r="B408" s="244"/>
      <c r="C408" s="245"/>
      <c r="D408" s="246" t="s">
        <v>169</v>
      </c>
      <c r="E408" s="247" t="s">
        <v>1</v>
      </c>
      <c r="F408" s="248" t="s">
        <v>391</v>
      </c>
      <c r="G408" s="245"/>
      <c r="H408" s="247" t="s">
        <v>1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169</v>
      </c>
      <c r="AU408" s="254" t="s">
        <v>93</v>
      </c>
      <c r="AV408" s="13" t="s">
        <v>91</v>
      </c>
      <c r="AW408" s="13" t="s">
        <v>38</v>
      </c>
      <c r="AX408" s="13" t="s">
        <v>83</v>
      </c>
      <c r="AY408" s="254" t="s">
        <v>160</v>
      </c>
    </row>
    <row r="409" s="14" customFormat="1">
      <c r="A409" s="14"/>
      <c r="B409" s="255"/>
      <c r="C409" s="256"/>
      <c r="D409" s="246" t="s">
        <v>169</v>
      </c>
      <c r="E409" s="257" t="s">
        <v>1</v>
      </c>
      <c r="F409" s="258" t="s">
        <v>1405</v>
      </c>
      <c r="G409" s="256"/>
      <c r="H409" s="259">
        <v>46.828000000000003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5" t="s">
        <v>169</v>
      </c>
      <c r="AU409" s="265" t="s">
        <v>93</v>
      </c>
      <c r="AV409" s="14" t="s">
        <v>93</v>
      </c>
      <c r="AW409" s="14" t="s">
        <v>38</v>
      </c>
      <c r="AX409" s="14" t="s">
        <v>83</v>
      </c>
      <c r="AY409" s="265" t="s">
        <v>160</v>
      </c>
    </row>
    <row r="410" s="15" customFormat="1">
      <c r="A410" s="15"/>
      <c r="B410" s="266"/>
      <c r="C410" s="267"/>
      <c r="D410" s="246" t="s">
        <v>169</v>
      </c>
      <c r="E410" s="268" t="s">
        <v>1</v>
      </c>
      <c r="F410" s="269" t="s">
        <v>171</v>
      </c>
      <c r="G410" s="267"/>
      <c r="H410" s="270">
        <v>46.828000000000003</v>
      </c>
      <c r="I410" s="271"/>
      <c r="J410" s="267"/>
      <c r="K410" s="267"/>
      <c r="L410" s="272"/>
      <c r="M410" s="273"/>
      <c r="N410" s="274"/>
      <c r="O410" s="274"/>
      <c r="P410" s="274"/>
      <c r="Q410" s="274"/>
      <c r="R410" s="274"/>
      <c r="S410" s="274"/>
      <c r="T410" s="27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6" t="s">
        <v>169</v>
      </c>
      <c r="AU410" s="276" t="s">
        <v>93</v>
      </c>
      <c r="AV410" s="15" t="s">
        <v>167</v>
      </c>
      <c r="AW410" s="15" t="s">
        <v>38</v>
      </c>
      <c r="AX410" s="15" t="s">
        <v>91</v>
      </c>
      <c r="AY410" s="276" t="s">
        <v>160</v>
      </c>
    </row>
    <row r="411" s="2" customFormat="1" ht="21.75" customHeight="1">
      <c r="A411" s="40"/>
      <c r="B411" s="41"/>
      <c r="C411" s="231" t="s">
        <v>710</v>
      </c>
      <c r="D411" s="231" t="s">
        <v>162</v>
      </c>
      <c r="E411" s="232" t="s">
        <v>645</v>
      </c>
      <c r="F411" s="233" t="s">
        <v>646</v>
      </c>
      <c r="G411" s="234" t="s">
        <v>182</v>
      </c>
      <c r="H411" s="235">
        <v>62.607999999999997</v>
      </c>
      <c r="I411" s="236"/>
      <c r="J411" s="237">
        <f>ROUND(I411*H411,2)</f>
        <v>0</v>
      </c>
      <c r="K411" s="233" t="s">
        <v>166</v>
      </c>
      <c r="L411" s="46"/>
      <c r="M411" s="238" t="s">
        <v>1</v>
      </c>
      <c r="N411" s="239" t="s">
        <v>48</v>
      </c>
      <c r="O411" s="93"/>
      <c r="P411" s="240">
        <f>O411*H411</f>
        <v>0</v>
      </c>
      <c r="Q411" s="240">
        <v>0</v>
      </c>
      <c r="R411" s="240">
        <f>Q411*H411</f>
        <v>0</v>
      </c>
      <c r="S411" s="240">
        <v>0</v>
      </c>
      <c r="T411" s="241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42" t="s">
        <v>167</v>
      </c>
      <c r="AT411" s="242" t="s">
        <v>162</v>
      </c>
      <c r="AU411" s="242" t="s">
        <v>93</v>
      </c>
      <c r="AY411" s="18" t="s">
        <v>160</v>
      </c>
      <c r="BE411" s="243">
        <f>IF(N411="základní",J411,0)</f>
        <v>0</v>
      </c>
      <c r="BF411" s="243">
        <f>IF(N411="snížená",J411,0)</f>
        <v>0</v>
      </c>
      <c r="BG411" s="243">
        <f>IF(N411="zákl. přenesená",J411,0)</f>
        <v>0</v>
      </c>
      <c r="BH411" s="243">
        <f>IF(N411="sníž. přenesená",J411,0)</f>
        <v>0</v>
      </c>
      <c r="BI411" s="243">
        <f>IF(N411="nulová",J411,0)</f>
        <v>0</v>
      </c>
      <c r="BJ411" s="18" t="s">
        <v>91</v>
      </c>
      <c r="BK411" s="243">
        <f>ROUND(I411*H411,2)</f>
        <v>0</v>
      </c>
      <c r="BL411" s="18" t="s">
        <v>167</v>
      </c>
      <c r="BM411" s="242" t="s">
        <v>1407</v>
      </c>
    </row>
    <row r="412" s="13" customFormat="1">
      <c r="A412" s="13"/>
      <c r="B412" s="244"/>
      <c r="C412" s="245"/>
      <c r="D412" s="246" t="s">
        <v>169</v>
      </c>
      <c r="E412" s="247" t="s">
        <v>1</v>
      </c>
      <c r="F412" s="248" t="s">
        <v>391</v>
      </c>
      <c r="G412" s="245"/>
      <c r="H412" s="247" t="s">
        <v>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4" t="s">
        <v>169</v>
      </c>
      <c r="AU412" s="254" t="s">
        <v>93</v>
      </c>
      <c r="AV412" s="13" t="s">
        <v>91</v>
      </c>
      <c r="AW412" s="13" t="s">
        <v>38</v>
      </c>
      <c r="AX412" s="13" t="s">
        <v>83</v>
      </c>
      <c r="AY412" s="254" t="s">
        <v>160</v>
      </c>
    </row>
    <row r="413" s="14" customFormat="1">
      <c r="A413" s="14"/>
      <c r="B413" s="255"/>
      <c r="C413" s="256"/>
      <c r="D413" s="246" t="s">
        <v>169</v>
      </c>
      <c r="E413" s="257" t="s">
        <v>1</v>
      </c>
      <c r="F413" s="258" t="s">
        <v>1408</v>
      </c>
      <c r="G413" s="256"/>
      <c r="H413" s="259">
        <v>62.607999999999997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5" t="s">
        <v>169</v>
      </c>
      <c r="AU413" s="265" t="s">
        <v>93</v>
      </c>
      <c r="AV413" s="14" t="s">
        <v>93</v>
      </c>
      <c r="AW413" s="14" t="s">
        <v>38</v>
      </c>
      <c r="AX413" s="14" t="s">
        <v>83</v>
      </c>
      <c r="AY413" s="265" t="s">
        <v>160</v>
      </c>
    </row>
    <row r="414" s="15" customFormat="1">
      <c r="A414" s="15"/>
      <c r="B414" s="266"/>
      <c r="C414" s="267"/>
      <c r="D414" s="246" t="s">
        <v>169</v>
      </c>
      <c r="E414" s="268" t="s">
        <v>1</v>
      </c>
      <c r="F414" s="269" t="s">
        <v>171</v>
      </c>
      <c r="G414" s="267"/>
      <c r="H414" s="270">
        <v>62.607999999999997</v>
      </c>
      <c r="I414" s="271"/>
      <c r="J414" s="267"/>
      <c r="K414" s="267"/>
      <c r="L414" s="272"/>
      <c r="M414" s="273"/>
      <c r="N414" s="274"/>
      <c r="O414" s="274"/>
      <c r="P414" s="274"/>
      <c r="Q414" s="274"/>
      <c r="R414" s="274"/>
      <c r="S414" s="274"/>
      <c r="T414" s="27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6" t="s">
        <v>169</v>
      </c>
      <c r="AU414" s="276" t="s">
        <v>93</v>
      </c>
      <c r="AV414" s="15" t="s">
        <v>167</v>
      </c>
      <c r="AW414" s="15" t="s">
        <v>38</v>
      </c>
      <c r="AX414" s="15" t="s">
        <v>91</v>
      </c>
      <c r="AY414" s="276" t="s">
        <v>160</v>
      </c>
    </row>
    <row r="415" s="2" customFormat="1" ht="33" customHeight="1">
      <c r="A415" s="40"/>
      <c r="B415" s="41"/>
      <c r="C415" s="231" t="s">
        <v>714</v>
      </c>
      <c r="D415" s="231" t="s">
        <v>162</v>
      </c>
      <c r="E415" s="232" t="s">
        <v>1409</v>
      </c>
      <c r="F415" s="233" t="s">
        <v>1410</v>
      </c>
      <c r="G415" s="234" t="s">
        <v>182</v>
      </c>
      <c r="H415" s="235">
        <v>62.607999999999997</v>
      </c>
      <c r="I415" s="236"/>
      <c r="J415" s="237">
        <f>ROUND(I415*H415,2)</f>
        <v>0</v>
      </c>
      <c r="K415" s="233" t="s">
        <v>166</v>
      </c>
      <c r="L415" s="46"/>
      <c r="M415" s="238" t="s">
        <v>1</v>
      </c>
      <c r="N415" s="239" t="s">
        <v>48</v>
      </c>
      <c r="O415" s="93"/>
      <c r="P415" s="240">
        <f>O415*H415</f>
        <v>0</v>
      </c>
      <c r="Q415" s="240">
        <v>0</v>
      </c>
      <c r="R415" s="240">
        <f>Q415*H415</f>
        <v>0</v>
      </c>
      <c r="S415" s="240">
        <v>0</v>
      </c>
      <c r="T415" s="241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42" t="s">
        <v>167</v>
      </c>
      <c r="AT415" s="242" t="s">
        <v>162</v>
      </c>
      <c r="AU415" s="242" t="s">
        <v>93</v>
      </c>
      <c r="AY415" s="18" t="s">
        <v>160</v>
      </c>
      <c r="BE415" s="243">
        <f>IF(N415="základní",J415,0)</f>
        <v>0</v>
      </c>
      <c r="BF415" s="243">
        <f>IF(N415="snížená",J415,0)</f>
        <v>0</v>
      </c>
      <c r="BG415" s="243">
        <f>IF(N415="zákl. přenesená",J415,0)</f>
        <v>0</v>
      </c>
      <c r="BH415" s="243">
        <f>IF(N415="sníž. přenesená",J415,0)</f>
        <v>0</v>
      </c>
      <c r="BI415" s="243">
        <f>IF(N415="nulová",J415,0)</f>
        <v>0</v>
      </c>
      <c r="BJ415" s="18" t="s">
        <v>91</v>
      </c>
      <c r="BK415" s="243">
        <f>ROUND(I415*H415,2)</f>
        <v>0</v>
      </c>
      <c r="BL415" s="18" t="s">
        <v>167</v>
      </c>
      <c r="BM415" s="242" t="s">
        <v>1411</v>
      </c>
    </row>
    <row r="416" s="13" customFormat="1">
      <c r="A416" s="13"/>
      <c r="B416" s="244"/>
      <c r="C416" s="245"/>
      <c r="D416" s="246" t="s">
        <v>169</v>
      </c>
      <c r="E416" s="247" t="s">
        <v>1</v>
      </c>
      <c r="F416" s="248" t="s">
        <v>391</v>
      </c>
      <c r="G416" s="245"/>
      <c r="H416" s="247" t="s">
        <v>1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169</v>
      </c>
      <c r="AU416" s="254" t="s">
        <v>93</v>
      </c>
      <c r="AV416" s="13" t="s">
        <v>91</v>
      </c>
      <c r="AW416" s="13" t="s">
        <v>38</v>
      </c>
      <c r="AX416" s="13" t="s">
        <v>83</v>
      </c>
      <c r="AY416" s="254" t="s">
        <v>160</v>
      </c>
    </row>
    <row r="417" s="14" customFormat="1">
      <c r="A417" s="14"/>
      <c r="B417" s="255"/>
      <c r="C417" s="256"/>
      <c r="D417" s="246" t="s">
        <v>169</v>
      </c>
      <c r="E417" s="257" t="s">
        <v>1</v>
      </c>
      <c r="F417" s="258" t="s">
        <v>1408</v>
      </c>
      <c r="G417" s="256"/>
      <c r="H417" s="259">
        <v>62.607999999999997</v>
      </c>
      <c r="I417" s="260"/>
      <c r="J417" s="256"/>
      <c r="K417" s="256"/>
      <c r="L417" s="261"/>
      <c r="M417" s="262"/>
      <c r="N417" s="263"/>
      <c r="O417" s="263"/>
      <c r="P417" s="263"/>
      <c r="Q417" s="263"/>
      <c r="R417" s="263"/>
      <c r="S417" s="263"/>
      <c r="T417" s="26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5" t="s">
        <v>169</v>
      </c>
      <c r="AU417" s="265" t="s">
        <v>93</v>
      </c>
      <c r="AV417" s="14" t="s">
        <v>93</v>
      </c>
      <c r="AW417" s="14" t="s">
        <v>38</v>
      </c>
      <c r="AX417" s="14" t="s">
        <v>83</v>
      </c>
      <c r="AY417" s="265" t="s">
        <v>160</v>
      </c>
    </row>
    <row r="418" s="15" customFormat="1">
      <c r="A418" s="15"/>
      <c r="B418" s="266"/>
      <c r="C418" s="267"/>
      <c r="D418" s="246" t="s">
        <v>169</v>
      </c>
      <c r="E418" s="268" t="s">
        <v>1</v>
      </c>
      <c r="F418" s="269" t="s">
        <v>171</v>
      </c>
      <c r="G418" s="267"/>
      <c r="H418" s="270">
        <v>62.607999999999997</v>
      </c>
      <c r="I418" s="271"/>
      <c r="J418" s="267"/>
      <c r="K418" s="267"/>
      <c r="L418" s="272"/>
      <c r="M418" s="273"/>
      <c r="N418" s="274"/>
      <c r="O418" s="274"/>
      <c r="P418" s="274"/>
      <c r="Q418" s="274"/>
      <c r="R418" s="274"/>
      <c r="S418" s="274"/>
      <c r="T418" s="27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6" t="s">
        <v>169</v>
      </c>
      <c r="AU418" s="276" t="s">
        <v>93</v>
      </c>
      <c r="AV418" s="15" t="s">
        <v>167</v>
      </c>
      <c r="AW418" s="15" t="s">
        <v>38</v>
      </c>
      <c r="AX418" s="15" t="s">
        <v>91</v>
      </c>
      <c r="AY418" s="276" t="s">
        <v>160</v>
      </c>
    </row>
    <row r="419" s="12" customFormat="1" ht="22.8" customHeight="1">
      <c r="A419" s="12"/>
      <c r="B419" s="215"/>
      <c r="C419" s="216"/>
      <c r="D419" s="217" t="s">
        <v>82</v>
      </c>
      <c r="E419" s="229" t="s">
        <v>217</v>
      </c>
      <c r="F419" s="229" t="s">
        <v>1412</v>
      </c>
      <c r="G419" s="216"/>
      <c r="H419" s="216"/>
      <c r="I419" s="219"/>
      <c r="J419" s="230">
        <f>BK419</f>
        <v>0</v>
      </c>
      <c r="K419" s="216"/>
      <c r="L419" s="221"/>
      <c r="M419" s="222"/>
      <c r="N419" s="223"/>
      <c r="O419" s="223"/>
      <c r="P419" s="224">
        <f>SUM(P420:P425)</f>
        <v>0</v>
      </c>
      <c r="Q419" s="223"/>
      <c r="R419" s="224">
        <f>SUM(R420:R425)</f>
        <v>0.014683680000000001</v>
      </c>
      <c r="S419" s="223"/>
      <c r="T419" s="225">
        <f>SUM(T420:T425)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6" t="s">
        <v>91</v>
      </c>
      <c r="AT419" s="227" t="s">
        <v>82</v>
      </c>
      <c r="AU419" s="227" t="s">
        <v>91</v>
      </c>
      <c r="AY419" s="226" t="s">
        <v>160</v>
      </c>
      <c r="BK419" s="228">
        <f>SUM(BK420:BK425)</f>
        <v>0</v>
      </c>
    </row>
    <row r="420" s="2" customFormat="1" ht="16.5" customHeight="1">
      <c r="A420" s="40"/>
      <c r="B420" s="41"/>
      <c r="C420" s="231" t="s">
        <v>719</v>
      </c>
      <c r="D420" s="231" t="s">
        <v>162</v>
      </c>
      <c r="E420" s="232" t="s">
        <v>1413</v>
      </c>
      <c r="F420" s="233" t="s">
        <v>1414</v>
      </c>
      <c r="G420" s="234" t="s">
        <v>182</v>
      </c>
      <c r="H420" s="235">
        <v>44.496000000000002</v>
      </c>
      <c r="I420" s="236"/>
      <c r="J420" s="237">
        <f>ROUND(I420*H420,2)</f>
        <v>0</v>
      </c>
      <c r="K420" s="233" t="s">
        <v>166</v>
      </c>
      <c r="L420" s="46"/>
      <c r="M420" s="238" t="s">
        <v>1</v>
      </c>
      <c r="N420" s="239" t="s">
        <v>48</v>
      </c>
      <c r="O420" s="93"/>
      <c r="P420" s="240">
        <f>O420*H420</f>
        <v>0</v>
      </c>
      <c r="Q420" s="240">
        <v>0.00033</v>
      </c>
      <c r="R420" s="240">
        <f>Q420*H420</f>
        <v>0.014683680000000001</v>
      </c>
      <c r="S420" s="240">
        <v>0</v>
      </c>
      <c r="T420" s="241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42" t="s">
        <v>167</v>
      </c>
      <c r="AT420" s="242" t="s">
        <v>162</v>
      </c>
      <c r="AU420" s="242" t="s">
        <v>93</v>
      </c>
      <c r="AY420" s="18" t="s">
        <v>160</v>
      </c>
      <c r="BE420" s="243">
        <f>IF(N420="základní",J420,0)</f>
        <v>0</v>
      </c>
      <c r="BF420" s="243">
        <f>IF(N420="snížená",J420,0)</f>
        <v>0</v>
      </c>
      <c r="BG420" s="243">
        <f>IF(N420="zákl. přenesená",J420,0)</f>
        <v>0</v>
      </c>
      <c r="BH420" s="243">
        <f>IF(N420="sníž. přenesená",J420,0)</f>
        <v>0</v>
      </c>
      <c r="BI420" s="243">
        <f>IF(N420="nulová",J420,0)</f>
        <v>0</v>
      </c>
      <c r="BJ420" s="18" t="s">
        <v>91</v>
      </c>
      <c r="BK420" s="243">
        <f>ROUND(I420*H420,2)</f>
        <v>0</v>
      </c>
      <c r="BL420" s="18" t="s">
        <v>167</v>
      </c>
      <c r="BM420" s="242" t="s">
        <v>1415</v>
      </c>
    </row>
    <row r="421" s="13" customFormat="1">
      <c r="A421" s="13"/>
      <c r="B421" s="244"/>
      <c r="C421" s="245"/>
      <c r="D421" s="246" t="s">
        <v>169</v>
      </c>
      <c r="E421" s="247" t="s">
        <v>1</v>
      </c>
      <c r="F421" s="248" t="s">
        <v>1200</v>
      </c>
      <c r="G421" s="245"/>
      <c r="H421" s="247" t="s">
        <v>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169</v>
      </c>
      <c r="AU421" s="254" t="s">
        <v>93</v>
      </c>
      <c r="AV421" s="13" t="s">
        <v>91</v>
      </c>
      <c r="AW421" s="13" t="s">
        <v>38</v>
      </c>
      <c r="AX421" s="13" t="s">
        <v>83</v>
      </c>
      <c r="AY421" s="254" t="s">
        <v>160</v>
      </c>
    </row>
    <row r="422" s="13" customFormat="1">
      <c r="A422" s="13"/>
      <c r="B422" s="244"/>
      <c r="C422" s="245"/>
      <c r="D422" s="246" t="s">
        <v>169</v>
      </c>
      <c r="E422" s="247" t="s">
        <v>1</v>
      </c>
      <c r="F422" s="248" t="s">
        <v>1362</v>
      </c>
      <c r="G422" s="245"/>
      <c r="H422" s="247" t="s">
        <v>1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169</v>
      </c>
      <c r="AU422" s="254" t="s">
        <v>93</v>
      </c>
      <c r="AV422" s="13" t="s">
        <v>91</v>
      </c>
      <c r="AW422" s="13" t="s">
        <v>38</v>
      </c>
      <c r="AX422" s="13" t="s">
        <v>83</v>
      </c>
      <c r="AY422" s="254" t="s">
        <v>160</v>
      </c>
    </row>
    <row r="423" s="14" customFormat="1">
      <c r="A423" s="14"/>
      <c r="B423" s="255"/>
      <c r="C423" s="256"/>
      <c r="D423" s="246" t="s">
        <v>169</v>
      </c>
      <c r="E423" s="257" t="s">
        <v>1</v>
      </c>
      <c r="F423" s="258" t="s">
        <v>1227</v>
      </c>
      <c r="G423" s="256"/>
      <c r="H423" s="259">
        <v>11.448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5" t="s">
        <v>169</v>
      </c>
      <c r="AU423" s="265" t="s">
        <v>93</v>
      </c>
      <c r="AV423" s="14" t="s">
        <v>93</v>
      </c>
      <c r="AW423" s="14" t="s">
        <v>38</v>
      </c>
      <c r="AX423" s="14" t="s">
        <v>83</v>
      </c>
      <c r="AY423" s="265" t="s">
        <v>160</v>
      </c>
    </row>
    <row r="424" s="14" customFormat="1">
      <c r="A424" s="14"/>
      <c r="B424" s="255"/>
      <c r="C424" s="256"/>
      <c r="D424" s="246" t="s">
        <v>169</v>
      </c>
      <c r="E424" s="257" t="s">
        <v>1</v>
      </c>
      <c r="F424" s="258" t="s">
        <v>1400</v>
      </c>
      <c r="G424" s="256"/>
      <c r="H424" s="259">
        <v>33.048000000000002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169</v>
      </c>
      <c r="AU424" s="265" t="s">
        <v>93</v>
      </c>
      <c r="AV424" s="14" t="s">
        <v>93</v>
      </c>
      <c r="AW424" s="14" t="s">
        <v>38</v>
      </c>
      <c r="AX424" s="14" t="s">
        <v>83</v>
      </c>
      <c r="AY424" s="265" t="s">
        <v>160</v>
      </c>
    </row>
    <row r="425" s="15" customFormat="1">
      <c r="A425" s="15"/>
      <c r="B425" s="266"/>
      <c r="C425" s="267"/>
      <c r="D425" s="246" t="s">
        <v>169</v>
      </c>
      <c r="E425" s="268" t="s">
        <v>1</v>
      </c>
      <c r="F425" s="269" t="s">
        <v>171</v>
      </c>
      <c r="G425" s="267"/>
      <c r="H425" s="270">
        <v>44.496000000000002</v>
      </c>
      <c r="I425" s="271"/>
      <c r="J425" s="267"/>
      <c r="K425" s="267"/>
      <c r="L425" s="272"/>
      <c r="M425" s="273"/>
      <c r="N425" s="274"/>
      <c r="O425" s="274"/>
      <c r="P425" s="274"/>
      <c r="Q425" s="274"/>
      <c r="R425" s="274"/>
      <c r="S425" s="274"/>
      <c r="T425" s="27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6" t="s">
        <v>169</v>
      </c>
      <c r="AU425" s="276" t="s">
        <v>93</v>
      </c>
      <c r="AV425" s="15" t="s">
        <v>167</v>
      </c>
      <c r="AW425" s="15" t="s">
        <v>38</v>
      </c>
      <c r="AX425" s="15" t="s">
        <v>91</v>
      </c>
      <c r="AY425" s="276" t="s">
        <v>160</v>
      </c>
    </row>
    <row r="426" s="12" customFormat="1" ht="22.8" customHeight="1">
      <c r="A426" s="12"/>
      <c r="B426" s="215"/>
      <c r="C426" s="216"/>
      <c r="D426" s="217" t="s">
        <v>82</v>
      </c>
      <c r="E426" s="229" t="s">
        <v>233</v>
      </c>
      <c r="F426" s="229" t="s">
        <v>322</v>
      </c>
      <c r="G426" s="216"/>
      <c r="H426" s="216"/>
      <c r="I426" s="219"/>
      <c r="J426" s="230">
        <f>BK426</f>
        <v>0</v>
      </c>
      <c r="K426" s="216"/>
      <c r="L426" s="221"/>
      <c r="M426" s="222"/>
      <c r="N426" s="223"/>
      <c r="O426" s="223"/>
      <c r="P426" s="224">
        <f>SUM(P427:P438)</f>
        <v>0</v>
      </c>
      <c r="Q426" s="223"/>
      <c r="R426" s="224">
        <f>SUM(R427:R438)</f>
        <v>0.01678</v>
      </c>
      <c r="S426" s="223"/>
      <c r="T426" s="225">
        <f>SUM(T427:T438)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6" t="s">
        <v>91</v>
      </c>
      <c r="AT426" s="227" t="s">
        <v>82</v>
      </c>
      <c r="AU426" s="227" t="s">
        <v>91</v>
      </c>
      <c r="AY426" s="226" t="s">
        <v>160</v>
      </c>
      <c r="BK426" s="228">
        <f>SUM(BK427:BK438)</f>
        <v>0</v>
      </c>
    </row>
    <row r="427" s="2" customFormat="1">
      <c r="A427" s="40"/>
      <c r="B427" s="41"/>
      <c r="C427" s="231" t="s">
        <v>724</v>
      </c>
      <c r="D427" s="231" t="s">
        <v>162</v>
      </c>
      <c r="E427" s="232" t="s">
        <v>880</v>
      </c>
      <c r="F427" s="233" t="s">
        <v>881</v>
      </c>
      <c r="G427" s="234" t="s">
        <v>177</v>
      </c>
      <c r="H427" s="235">
        <v>33.560000000000002</v>
      </c>
      <c r="I427" s="236"/>
      <c r="J427" s="237">
        <f>ROUND(I427*H427,2)</f>
        <v>0</v>
      </c>
      <c r="K427" s="233" t="s">
        <v>166</v>
      </c>
      <c r="L427" s="46"/>
      <c r="M427" s="238" t="s">
        <v>1</v>
      </c>
      <c r="N427" s="239" t="s">
        <v>48</v>
      </c>
      <c r="O427" s="93"/>
      <c r="P427" s="240">
        <f>O427*H427</f>
        <v>0</v>
      </c>
      <c r="Q427" s="240">
        <v>0.00050000000000000001</v>
      </c>
      <c r="R427" s="240">
        <f>Q427*H427</f>
        <v>0.01678</v>
      </c>
      <c r="S427" s="240">
        <v>0</v>
      </c>
      <c r="T427" s="241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42" t="s">
        <v>167</v>
      </c>
      <c r="AT427" s="242" t="s">
        <v>162</v>
      </c>
      <c r="AU427" s="242" t="s">
        <v>93</v>
      </c>
      <c r="AY427" s="18" t="s">
        <v>160</v>
      </c>
      <c r="BE427" s="243">
        <f>IF(N427="základní",J427,0)</f>
        <v>0</v>
      </c>
      <c r="BF427" s="243">
        <f>IF(N427="snížená",J427,0)</f>
        <v>0</v>
      </c>
      <c r="BG427" s="243">
        <f>IF(N427="zákl. přenesená",J427,0)</f>
        <v>0</v>
      </c>
      <c r="BH427" s="243">
        <f>IF(N427="sníž. přenesená",J427,0)</f>
        <v>0</v>
      </c>
      <c r="BI427" s="243">
        <f>IF(N427="nulová",J427,0)</f>
        <v>0</v>
      </c>
      <c r="BJ427" s="18" t="s">
        <v>91</v>
      </c>
      <c r="BK427" s="243">
        <f>ROUND(I427*H427,2)</f>
        <v>0</v>
      </c>
      <c r="BL427" s="18" t="s">
        <v>167</v>
      </c>
      <c r="BM427" s="242" t="s">
        <v>1416</v>
      </c>
    </row>
    <row r="428" s="13" customFormat="1">
      <c r="A428" s="13"/>
      <c r="B428" s="244"/>
      <c r="C428" s="245"/>
      <c r="D428" s="246" t="s">
        <v>169</v>
      </c>
      <c r="E428" s="247" t="s">
        <v>1</v>
      </c>
      <c r="F428" s="248" t="s">
        <v>391</v>
      </c>
      <c r="G428" s="245"/>
      <c r="H428" s="247" t="s">
        <v>1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4" t="s">
        <v>169</v>
      </c>
      <c r="AU428" s="254" t="s">
        <v>93</v>
      </c>
      <c r="AV428" s="13" t="s">
        <v>91</v>
      </c>
      <c r="AW428" s="13" t="s">
        <v>38</v>
      </c>
      <c r="AX428" s="13" t="s">
        <v>83</v>
      </c>
      <c r="AY428" s="254" t="s">
        <v>160</v>
      </c>
    </row>
    <row r="429" s="14" customFormat="1">
      <c r="A429" s="14"/>
      <c r="B429" s="255"/>
      <c r="C429" s="256"/>
      <c r="D429" s="246" t="s">
        <v>169</v>
      </c>
      <c r="E429" s="257" t="s">
        <v>1</v>
      </c>
      <c r="F429" s="258" t="s">
        <v>1417</v>
      </c>
      <c r="G429" s="256"/>
      <c r="H429" s="259">
        <v>33.560000000000002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5" t="s">
        <v>169</v>
      </c>
      <c r="AU429" s="265" t="s">
        <v>93</v>
      </c>
      <c r="AV429" s="14" t="s">
        <v>93</v>
      </c>
      <c r="AW429" s="14" t="s">
        <v>38</v>
      </c>
      <c r="AX429" s="14" t="s">
        <v>83</v>
      </c>
      <c r="AY429" s="265" t="s">
        <v>160</v>
      </c>
    </row>
    <row r="430" s="15" customFormat="1">
      <c r="A430" s="15"/>
      <c r="B430" s="266"/>
      <c r="C430" s="267"/>
      <c r="D430" s="246" t="s">
        <v>169</v>
      </c>
      <c r="E430" s="268" t="s">
        <v>1</v>
      </c>
      <c r="F430" s="269" t="s">
        <v>171</v>
      </c>
      <c r="G430" s="267"/>
      <c r="H430" s="270">
        <v>33.560000000000002</v>
      </c>
      <c r="I430" s="271"/>
      <c r="J430" s="267"/>
      <c r="K430" s="267"/>
      <c r="L430" s="272"/>
      <c r="M430" s="273"/>
      <c r="N430" s="274"/>
      <c r="O430" s="274"/>
      <c r="P430" s="274"/>
      <c r="Q430" s="274"/>
      <c r="R430" s="274"/>
      <c r="S430" s="274"/>
      <c r="T430" s="27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6" t="s">
        <v>169</v>
      </c>
      <c r="AU430" s="276" t="s">
        <v>93</v>
      </c>
      <c r="AV430" s="15" t="s">
        <v>167</v>
      </c>
      <c r="AW430" s="15" t="s">
        <v>38</v>
      </c>
      <c r="AX430" s="15" t="s">
        <v>91</v>
      </c>
      <c r="AY430" s="276" t="s">
        <v>160</v>
      </c>
    </row>
    <row r="431" s="2" customFormat="1" ht="16.5" customHeight="1">
      <c r="A431" s="40"/>
      <c r="B431" s="41"/>
      <c r="C431" s="231" t="s">
        <v>729</v>
      </c>
      <c r="D431" s="231" t="s">
        <v>162</v>
      </c>
      <c r="E431" s="232" t="s">
        <v>890</v>
      </c>
      <c r="F431" s="233" t="s">
        <v>891</v>
      </c>
      <c r="G431" s="234" t="s">
        <v>177</v>
      </c>
      <c r="H431" s="235">
        <v>33.560000000000002</v>
      </c>
      <c r="I431" s="236"/>
      <c r="J431" s="237">
        <f>ROUND(I431*H431,2)</f>
        <v>0</v>
      </c>
      <c r="K431" s="233" t="s">
        <v>166</v>
      </c>
      <c r="L431" s="46"/>
      <c r="M431" s="238" t="s">
        <v>1</v>
      </c>
      <c r="N431" s="239" t="s">
        <v>48</v>
      </c>
      <c r="O431" s="93"/>
      <c r="P431" s="240">
        <f>O431*H431</f>
        <v>0</v>
      </c>
      <c r="Q431" s="240">
        <v>0</v>
      </c>
      <c r="R431" s="240">
        <f>Q431*H431</f>
        <v>0</v>
      </c>
      <c r="S431" s="240">
        <v>0</v>
      </c>
      <c r="T431" s="241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42" t="s">
        <v>167</v>
      </c>
      <c r="AT431" s="242" t="s">
        <v>162</v>
      </c>
      <c r="AU431" s="242" t="s">
        <v>93</v>
      </c>
      <c r="AY431" s="18" t="s">
        <v>160</v>
      </c>
      <c r="BE431" s="243">
        <f>IF(N431="základní",J431,0)</f>
        <v>0</v>
      </c>
      <c r="BF431" s="243">
        <f>IF(N431="snížená",J431,0)</f>
        <v>0</v>
      </c>
      <c r="BG431" s="243">
        <f>IF(N431="zákl. přenesená",J431,0)</f>
        <v>0</v>
      </c>
      <c r="BH431" s="243">
        <f>IF(N431="sníž. přenesená",J431,0)</f>
        <v>0</v>
      </c>
      <c r="BI431" s="243">
        <f>IF(N431="nulová",J431,0)</f>
        <v>0</v>
      </c>
      <c r="BJ431" s="18" t="s">
        <v>91</v>
      </c>
      <c r="BK431" s="243">
        <f>ROUND(I431*H431,2)</f>
        <v>0</v>
      </c>
      <c r="BL431" s="18" t="s">
        <v>167</v>
      </c>
      <c r="BM431" s="242" t="s">
        <v>1418</v>
      </c>
    </row>
    <row r="432" s="13" customFormat="1">
      <c r="A432" s="13"/>
      <c r="B432" s="244"/>
      <c r="C432" s="245"/>
      <c r="D432" s="246" t="s">
        <v>169</v>
      </c>
      <c r="E432" s="247" t="s">
        <v>1</v>
      </c>
      <c r="F432" s="248" t="s">
        <v>1200</v>
      </c>
      <c r="G432" s="245"/>
      <c r="H432" s="247" t="s">
        <v>1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169</v>
      </c>
      <c r="AU432" s="254" t="s">
        <v>93</v>
      </c>
      <c r="AV432" s="13" t="s">
        <v>91</v>
      </c>
      <c r="AW432" s="13" t="s">
        <v>38</v>
      </c>
      <c r="AX432" s="13" t="s">
        <v>83</v>
      </c>
      <c r="AY432" s="254" t="s">
        <v>160</v>
      </c>
    </row>
    <row r="433" s="14" customFormat="1">
      <c r="A433" s="14"/>
      <c r="B433" s="255"/>
      <c r="C433" s="256"/>
      <c r="D433" s="246" t="s">
        <v>169</v>
      </c>
      <c r="E433" s="257" t="s">
        <v>1</v>
      </c>
      <c r="F433" s="258" t="s">
        <v>1419</v>
      </c>
      <c r="G433" s="256"/>
      <c r="H433" s="259">
        <v>33.560000000000002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5" t="s">
        <v>169</v>
      </c>
      <c r="AU433" s="265" t="s">
        <v>93</v>
      </c>
      <c r="AV433" s="14" t="s">
        <v>93</v>
      </c>
      <c r="AW433" s="14" t="s">
        <v>38</v>
      </c>
      <c r="AX433" s="14" t="s">
        <v>83</v>
      </c>
      <c r="AY433" s="265" t="s">
        <v>160</v>
      </c>
    </row>
    <row r="434" s="15" customFormat="1">
      <c r="A434" s="15"/>
      <c r="B434" s="266"/>
      <c r="C434" s="267"/>
      <c r="D434" s="246" t="s">
        <v>169</v>
      </c>
      <c r="E434" s="268" t="s">
        <v>1</v>
      </c>
      <c r="F434" s="269" t="s">
        <v>171</v>
      </c>
      <c r="G434" s="267"/>
      <c r="H434" s="270">
        <v>33.560000000000002</v>
      </c>
      <c r="I434" s="271"/>
      <c r="J434" s="267"/>
      <c r="K434" s="267"/>
      <c r="L434" s="272"/>
      <c r="M434" s="273"/>
      <c r="N434" s="274"/>
      <c r="O434" s="274"/>
      <c r="P434" s="274"/>
      <c r="Q434" s="274"/>
      <c r="R434" s="274"/>
      <c r="S434" s="274"/>
      <c r="T434" s="27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6" t="s">
        <v>169</v>
      </c>
      <c r="AU434" s="276" t="s">
        <v>93</v>
      </c>
      <c r="AV434" s="15" t="s">
        <v>167</v>
      </c>
      <c r="AW434" s="15" t="s">
        <v>38</v>
      </c>
      <c r="AX434" s="15" t="s">
        <v>91</v>
      </c>
      <c r="AY434" s="276" t="s">
        <v>160</v>
      </c>
    </row>
    <row r="435" s="2" customFormat="1" ht="21.75" customHeight="1">
      <c r="A435" s="40"/>
      <c r="B435" s="41"/>
      <c r="C435" s="231" t="s">
        <v>734</v>
      </c>
      <c r="D435" s="231" t="s">
        <v>162</v>
      </c>
      <c r="E435" s="232" t="s">
        <v>894</v>
      </c>
      <c r="F435" s="233" t="s">
        <v>895</v>
      </c>
      <c r="G435" s="234" t="s">
        <v>177</v>
      </c>
      <c r="H435" s="235">
        <v>29.559999999999999</v>
      </c>
      <c r="I435" s="236"/>
      <c r="J435" s="237">
        <f>ROUND(I435*H435,2)</f>
        <v>0</v>
      </c>
      <c r="K435" s="233" t="s">
        <v>166</v>
      </c>
      <c r="L435" s="46"/>
      <c r="M435" s="238" t="s">
        <v>1</v>
      </c>
      <c r="N435" s="239" t="s">
        <v>48</v>
      </c>
      <c r="O435" s="93"/>
      <c r="P435" s="240">
        <f>O435*H435</f>
        <v>0</v>
      </c>
      <c r="Q435" s="240">
        <v>0</v>
      </c>
      <c r="R435" s="240">
        <f>Q435*H435</f>
        <v>0</v>
      </c>
      <c r="S435" s="240">
        <v>0</v>
      </c>
      <c r="T435" s="241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42" t="s">
        <v>167</v>
      </c>
      <c r="AT435" s="242" t="s">
        <v>162</v>
      </c>
      <c r="AU435" s="242" t="s">
        <v>93</v>
      </c>
      <c r="AY435" s="18" t="s">
        <v>160</v>
      </c>
      <c r="BE435" s="243">
        <f>IF(N435="základní",J435,0)</f>
        <v>0</v>
      </c>
      <c r="BF435" s="243">
        <f>IF(N435="snížená",J435,0)</f>
        <v>0</v>
      </c>
      <c r="BG435" s="243">
        <f>IF(N435="zákl. přenesená",J435,0)</f>
        <v>0</v>
      </c>
      <c r="BH435" s="243">
        <f>IF(N435="sníž. přenesená",J435,0)</f>
        <v>0</v>
      </c>
      <c r="BI435" s="243">
        <f>IF(N435="nulová",J435,0)</f>
        <v>0</v>
      </c>
      <c r="BJ435" s="18" t="s">
        <v>91</v>
      </c>
      <c r="BK435" s="243">
        <f>ROUND(I435*H435,2)</f>
        <v>0</v>
      </c>
      <c r="BL435" s="18" t="s">
        <v>167</v>
      </c>
      <c r="BM435" s="242" t="s">
        <v>1420</v>
      </c>
    </row>
    <row r="436" s="13" customFormat="1">
      <c r="A436" s="13"/>
      <c r="B436" s="244"/>
      <c r="C436" s="245"/>
      <c r="D436" s="246" t="s">
        <v>169</v>
      </c>
      <c r="E436" s="247" t="s">
        <v>1</v>
      </c>
      <c r="F436" s="248" t="s">
        <v>1200</v>
      </c>
      <c r="G436" s="245"/>
      <c r="H436" s="247" t="s">
        <v>1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169</v>
      </c>
      <c r="AU436" s="254" t="s">
        <v>93</v>
      </c>
      <c r="AV436" s="13" t="s">
        <v>91</v>
      </c>
      <c r="AW436" s="13" t="s">
        <v>38</v>
      </c>
      <c r="AX436" s="13" t="s">
        <v>83</v>
      </c>
      <c r="AY436" s="254" t="s">
        <v>160</v>
      </c>
    </row>
    <row r="437" s="14" customFormat="1">
      <c r="A437" s="14"/>
      <c r="B437" s="255"/>
      <c r="C437" s="256"/>
      <c r="D437" s="246" t="s">
        <v>169</v>
      </c>
      <c r="E437" s="257" t="s">
        <v>1</v>
      </c>
      <c r="F437" s="258" t="s">
        <v>1421</v>
      </c>
      <c r="G437" s="256"/>
      <c r="H437" s="259">
        <v>29.559999999999999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5" t="s">
        <v>169</v>
      </c>
      <c r="AU437" s="265" t="s">
        <v>93</v>
      </c>
      <c r="AV437" s="14" t="s">
        <v>93</v>
      </c>
      <c r="AW437" s="14" t="s">
        <v>38</v>
      </c>
      <c r="AX437" s="14" t="s">
        <v>83</v>
      </c>
      <c r="AY437" s="265" t="s">
        <v>160</v>
      </c>
    </row>
    <row r="438" s="15" customFormat="1">
      <c r="A438" s="15"/>
      <c r="B438" s="266"/>
      <c r="C438" s="267"/>
      <c r="D438" s="246" t="s">
        <v>169</v>
      </c>
      <c r="E438" s="268" t="s">
        <v>1</v>
      </c>
      <c r="F438" s="269" t="s">
        <v>171</v>
      </c>
      <c r="G438" s="267"/>
      <c r="H438" s="270">
        <v>29.559999999999999</v>
      </c>
      <c r="I438" s="271"/>
      <c r="J438" s="267"/>
      <c r="K438" s="267"/>
      <c r="L438" s="272"/>
      <c r="M438" s="273"/>
      <c r="N438" s="274"/>
      <c r="O438" s="274"/>
      <c r="P438" s="274"/>
      <c r="Q438" s="274"/>
      <c r="R438" s="274"/>
      <c r="S438" s="274"/>
      <c r="T438" s="27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6" t="s">
        <v>169</v>
      </c>
      <c r="AU438" s="276" t="s">
        <v>93</v>
      </c>
      <c r="AV438" s="15" t="s">
        <v>167</v>
      </c>
      <c r="AW438" s="15" t="s">
        <v>38</v>
      </c>
      <c r="AX438" s="15" t="s">
        <v>91</v>
      </c>
      <c r="AY438" s="276" t="s">
        <v>160</v>
      </c>
    </row>
    <row r="439" s="12" customFormat="1" ht="22.8" customHeight="1">
      <c r="A439" s="12"/>
      <c r="B439" s="215"/>
      <c r="C439" s="216"/>
      <c r="D439" s="217" t="s">
        <v>82</v>
      </c>
      <c r="E439" s="229" t="s">
        <v>328</v>
      </c>
      <c r="F439" s="229" t="s">
        <v>329</v>
      </c>
      <c r="G439" s="216"/>
      <c r="H439" s="216"/>
      <c r="I439" s="219"/>
      <c r="J439" s="230">
        <f>BK439</f>
        <v>0</v>
      </c>
      <c r="K439" s="216"/>
      <c r="L439" s="221"/>
      <c r="M439" s="222"/>
      <c r="N439" s="223"/>
      <c r="O439" s="223"/>
      <c r="P439" s="224">
        <f>SUM(P440:P442)</f>
        <v>0</v>
      </c>
      <c r="Q439" s="223"/>
      <c r="R439" s="224">
        <f>SUM(R440:R442)</f>
        <v>0</v>
      </c>
      <c r="S439" s="223"/>
      <c r="T439" s="225">
        <f>SUM(T440:T442)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6" t="s">
        <v>91</v>
      </c>
      <c r="AT439" s="227" t="s">
        <v>82</v>
      </c>
      <c r="AU439" s="227" t="s">
        <v>91</v>
      </c>
      <c r="AY439" s="226" t="s">
        <v>160</v>
      </c>
      <c r="BK439" s="228">
        <f>SUM(BK440:BK442)</f>
        <v>0</v>
      </c>
    </row>
    <row r="440" s="2" customFormat="1" ht="21.75" customHeight="1">
      <c r="A440" s="40"/>
      <c r="B440" s="41"/>
      <c r="C440" s="231" t="s">
        <v>740</v>
      </c>
      <c r="D440" s="231" t="s">
        <v>162</v>
      </c>
      <c r="E440" s="232" t="s">
        <v>910</v>
      </c>
      <c r="F440" s="233" t="s">
        <v>911</v>
      </c>
      <c r="G440" s="234" t="s">
        <v>276</v>
      </c>
      <c r="H440" s="235">
        <v>35.606000000000002</v>
      </c>
      <c r="I440" s="236"/>
      <c r="J440" s="237">
        <f>ROUND(I440*H440,2)</f>
        <v>0</v>
      </c>
      <c r="K440" s="233" t="s">
        <v>166</v>
      </c>
      <c r="L440" s="46"/>
      <c r="M440" s="238" t="s">
        <v>1</v>
      </c>
      <c r="N440" s="239" t="s">
        <v>48</v>
      </c>
      <c r="O440" s="93"/>
      <c r="P440" s="240">
        <f>O440*H440</f>
        <v>0</v>
      </c>
      <c r="Q440" s="240">
        <v>0</v>
      </c>
      <c r="R440" s="240">
        <f>Q440*H440</f>
        <v>0</v>
      </c>
      <c r="S440" s="240">
        <v>0</v>
      </c>
      <c r="T440" s="241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42" t="s">
        <v>167</v>
      </c>
      <c r="AT440" s="242" t="s">
        <v>162</v>
      </c>
      <c r="AU440" s="242" t="s">
        <v>93</v>
      </c>
      <c r="AY440" s="18" t="s">
        <v>160</v>
      </c>
      <c r="BE440" s="243">
        <f>IF(N440="základní",J440,0)</f>
        <v>0</v>
      </c>
      <c r="BF440" s="243">
        <f>IF(N440="snížená",J440,0)</f>
        <v>0</v>
      </c>
      <c r="BG440" s="243">
        <f>IF(N440="zákl. přenesená",J440,0)</f>
        <v>0</v>
      </c>
      <c r="BH440" s="243">
        <f>IF(N440="sníž. přenesená",J440,0)</f>
        <v>0</v>
      </c>
      <c r="BI440" s="243">
        <f>IF(N440="nulová",J440,0)</f>
        <v>0</v>
      </c>
      <c r="BJ440" s="18" t="s">
        <v>91</v>
      </c>
      <c r="BK440" s="243">
        <f>ROUND(I440*H440,2)</f>
        <v>0</v>
      </c>
      <c r="BL440" s="18" t="s">
        <v>167</v>
      </c>
      <c r="BM440" s="242" t="s">
        <v>1422</v>
      </c>
    </row>
    <row r="441" s="2" customFormat="1">
      <c r="A441" s="40"/>
      <c r="B441" s="41"/>
      <c r="C441" s="231" t="s">
        <v>744</v>
      </c>
      <c r="D441" s="231" t="s">
        <v>162</v>
      </c>
      <c r="E441" s="232" t="s">
        <v>917</v>
      </c>
      <c r="F441" s="233" t="s">
        <v>918</v>
      </c>
      <c r="G441" s="234" t="s">
        <v>276</v>
      </c>
      <c r="H441" s="235">
        <v>320.45400000000001</v>
      </c>
      <c r="I441" s="236"/>
      <c r="J441" s="237">
        <f>ROUND(I441*H441,2)</f>
        <v>0</v>
      </c>
      <c r="K441" s="233" t="s">
        <v>166</v>
      </c>
      <c r="L441" s="46"/>
      <c r="M441" s="238" t="s">
        <v>1</v>
      </c>
      <c r="N441" s="239" t="s">
        <v>48</v>
      </c>
      <c r="O441" s="93"/>
      <c r="P441" s="240">
        <f>O441*H441</f>
        <v>0</v>
      </c>
      <c r="Q441" s="240">
        <v>0</v>
      </c>
      <c r="R441" s="240">
        <f>Q441*H441</f>
        <v>0</v>
      </c>
      <c r="S441" s="240">
        <v>0</v>
      </c>
      <c r="T441" s="241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42" t="s">
        <v>167</v>
      </c>
      <c r="AT441" s="242" t="s">
        <v>162</v>
      </c>
      <c r="AU441" s="242" t="s">
        <v>93</v>
      </c>
      <c r="AY441" s="18" t="s">
        <v>160</v>
      </c>
      <c r="BE441" s="243">
        <f>IF(N441="základní",J441,0)</f>
        <v>0</v>
      </c>
      <c r="BF441" s="243">
        <f>IF(N441="snížená",J441,0)</f>
        <v>0</v>
      </c>
      <c r="BG441" s="243">
        <f>IF(N441="zákl. přenesená",J441,0)</f>
        <v>0</v>
      </c>
      <c r="BH441" s="243">
        <f>IF(N441="sníž. přenesená",J441,0)</f>
        <v>0</v>
      </c>
      <c r="BI441" s="243">
        <f>IF(N441="nulová",J441,0)</f>
        <v>0</v>
      </c>
      <c r="BJ441" s="18" t="s">
        <v>91</v>
      </c>
      <c r="BK441" s="243">
        <f>ROUND(I441*H441,2)</f>
        <v>0</v>
      </c>
      <c r="BL441" s="18" t="s">
        <v>167</v>
      </c>
      <c r="BM441" s="242" t="s">
        <v>1423</v>
      </c>
    </row>
    <row r="442" s="14" customFormat="1">
      <c r="A442" s="14"/>
      <c r="B442" s="255"/>
      <c r="C442" s="256"/>
      <c r="D442" s="246" t="s">
        <v>169</v>
      </c>
      <c r="E442" s="256"/>
      <c r="F442" s="258" t="s">
        <v>1424</v>
      </c>
      <c r="G442" s="256"/>
      <c r="H442" s="259">
        <v>320.45400000000001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5" t="s">
        <v>169</v>
      </c>
      <c r="AU442" s="265" t="s">
        <v>93</v>
      </c>
      <c r="AV442" s="14" t="s">
        <v>93</v>
      </c>
      <c r="AW442" s="14" t="s">
        <v>4</v>
      </c>
      <c r="AX442" s="14" t="s">
        <v>91</v>
      </c>
      <c r="AY442" s="265" t="s">
        <v>160</v>
      </c>
    </row>
    <row r="443" s="12" customFormat="1" ht="22.8" customHeight="1">
      <c r="A443" s="12"/>
      <c r="B443" s="215"/>
      <c r="C443" s="216"/>
      <c r="D443" s="217" t="s">
        <v>82</v>
      </c>
      <c r="E443" s="229" t="s">
        <v>339</v>
      </c>
      <c r="F443" s="229" t="s">
        <v>340</v>
      </c>
      <c r="G443" s="216"/>
      <c r="H443" s="216"/>
      <c r="I443" s="219"/>
      <c r="J443" s="230">
        <f>BK443</f>
        <v>0</v>
      </c>
      <c r="K443" s="216"/>
      <c r="L443" s="221"/>
      <c r="M443" s="222"/>
      <c r="N443" s="223"/>
      <c r="O443" s="223"/>
      <c r="P443" s="224">
        <f>P444</f>
        <v>0</v>
      </c>
      <c r="Q443" s="223"/>
      <c r="R443" s="224">
        <f>R444</f>
        <v>0</v>
      </c>
      <c r="S443" s="223"/>
      <c r="T443" s="225">
        <f>T444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6" t="s">
        <v>91</v>
      </c>
      <c r="AT443" s="227" t="s">
        <v>82</v>
      </c>
      <c r="AU443" s="227" t="s">
        <v>91</v>
      </c>
      <c r="AY443" s="226" t="s">
        <v>160</v>
      </c>
      <c r="BK443" s="228">
        <f>BK444</f>
        <v>0</v>
      </c>
    </row>
    <row r="444" s="2" customFormat="1">
      <c r="A444" s="40"/>
      <c r="B444" s="41"/>
      <c r="C444" s="231" t="s">
        <v>748</v>
      </c>
      <c r="D444" s="231" t="s">
        <v>162</v>
      </c>
      <c r="E444" s="232" t="s">
        <v>1425</v>
      </c>
      <c r="F444" s="233" t="s">
        <v>1426</v>
      </c>
      <c r="G444" s="234" t="s">
        <v>276</v>
      </c>
      <c r="H444" s="235">
        <v>49.835000000000001</v>
      </c>
      <c r="I444" s="236"/>
      <c r="J444" s="237">
        <f>ROUND(I444*H444,2)</f>
        <v>0</v>
      </c>
      <c r="K444" s="233" t="s">
        <v>166</v>
      </c>
      <c r="L444" s="46"/>
      <c r="M444" s="238" t="s">
        <v>1</v>
      </c>
      <c r="N444" s="239" t="s">
        <v>48</v>
      </c>
      <c r="O444" s="93"/>
      <c r="P444" s="240">
        <f>O444*H444</f>
        <v>0</v>
      </c>
      <c r="Q444" s="240">
        <v>0</v>
      </c>
      <c r="R444" s="240">
        <f>Q444*H444</f>
        <v>0</v>
      </c>
      <c r="S444" s="240">
        <v>0</v>
      </c>
      <c r="T444" s="241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42" t="s">
        <v>167</v>
      </c>
      <c r="AT444" s="242" t="s">
        <v>162</v>
      </c>
      <c r="AU444" s="242" t="s">
        <v>93</v>
      </c>
      <c r="AY444" s="18" t="s">
        <v>160</v>
      </c>
      <c r="BE444" s="243">
        <f>IF(N444="základní",J444,0)</f>
        <v>0</v>
      </c>
      <c r="BF444" s="243">
        <f>IF(N444="snížená",J444,0)</f>
        <v>0</v>
      </c>
      <c r="BG444" s="243">
        <f>IF(N444="zákl. přenesená",J444,0)</f>
        <v>0</v>
      </c>
      <c r="BH444" s="243">
        <f>IF(N444="sníž. přenesená",J444,0)</f>
        <v>0</v>
      </c>
      <c r="BI444" s="243">
        <f>IF(N444="nulová",J444,0)</f>
        <v>0</v>
      </c>
      <c r="BJ444" s="18" t="s">
        <v>91</v>
      </c>
      <c r="BK444" s="243">
        <f>ROUND(I444*H444,2)</f>
        <v>0</v>
      </c>
      <c r="BL444" s="18" t="s">
        <v>167</v>
      </c>
      <c r="BM444" s="242" t="s">
        <v>1427</v>
      </c>
    </row>
    <row r="445" s="12" customFormat="1" ht="25.92" customHeight="1">
      <c r="A445" s="12"/>
      <c r="B445" s="215"/>
      <c r="C445" s="216"/>
      <c r="D445" s="217" t="s">
        <v>82</v>
      </c>
      <c r="E445" s="218" t="s">
        <v>345</v>
      </c>
      <c r="F445" s="218" t="s">
        <v>346</v>
      </c>
      <c r="G445" s="216"/>
      <c r="H445" s="216"/>
      <c r="I445" s="219"/>
      <c r="J445" s="220">
        <f>BK445</f>
        <v>0</v>
      </c>
      <c r="K445" s="216"/>
      <c r="L445" s="221"/>
      <c r="M445" s="222"/>
      <c r="N445" s="223"/>
      <c r="O445" s="223"/>
      <c r="P445" s="224">
        <f>P446</f>
        <v>0</v>
      </c>
      <c r="Q445" s="223"/>
      <c r="R445" s="224">
        <f>R446</f>
        <v>0.0081728000000000009</v>
      </c>
      <c r="S445" s="223"/>
      <c r="T445" s="225">
        <f>T446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26" t="s">
        <v>93</v>
      </c>
      <c r="AT445" s="227" t="s">
        <v>82</v>
      </c>
      <c r="AU445" s="227" t="s">
        <v>83</v>
      </c>
      <c r="AY445" s="226" t="s">
        <v>160</v>
      </c>
      <c r="BK445" s="228">
        <f>BK446</f>
        <v>0</v>
      </c>
    </row>
    <row r="446" s="12" customFormat="1" ht="22.8" customHeight="1">
      <c r="A446" s="12"/>
      <c r="B446" s="215"/>
      <c r="C446" s="216"/>
      <c r="D446" s="217" t="s">
        <v>82</v>
      </c>
      <c r="E446" s="229" t="s">
        <v>347</v>
      </c>
      <c r="F446" s="229" t="s">
        <v>348</v>
      </c>
      <c r="G446" s="216"/>
      <c r="H446" s="216"/>
      <c r="I446" s="219"/>
      <c r="J446" s="230">
        <f>BK446</f>
        <v>0</v>
      </c>
      <c r="K446" s="216"/>
      <c r="L446" s="221"/>
      <c r="M446" s="222"/>
      <c r="N446" s="223"/>
      <c r="O446" s="223"/>
      <c r="P446" s="224">
        <f>SUM(P447:P456)</f>
        <v>0</v>
      </c>
      <c r="Q446" s="223"/>
      <c r="R446" s="224">
        <f>SUM(R447:R456)</f>
        <v>0.0081728000000000009</v>
      </c>
      <c r="S446" s="223"/>
      <c r="T446" s="225">
        <f>SUM(T447:T456)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6" t="s">
        <v>93</v>
      </c>
      <c r="AT446" s="227" t="s">
        <v>82</v>
      </c>
      <c r="AU446" s="227" t="s">
        <v>91</v>
      </c>
      <c r="AY446" s="226" t="s">
        <v>160</v>
      </c>
      <c r="BK446" s="228">
        <f>SUM(BK447:BK456)</f>
        <v>0</v>
      </c>
    </row>
    <row r="447" s="2" customFormat="1">
      <c r="A447" s="40"/>
      <c r="B447" s="41"/>
      <c r="C447" s="231" t="s">
        <v>756</v>
      </c>
      <c r="D447" s="231" t="s">
        <v>162</v>
      </c>
      <c r="E447" s="232" t="s">
        <v>1428</v>
      </c>
      <c r="F447" s="233" t="s">
        <v>1429</v>
      </c>
      <c r="G447" s="234" t="s">
        <v>182</v>
      </c>
      <c r="H447" s="235">
        <v>6.2599999999999998</v>
      </c>
      <c r="I447" s="236"/>
      <c r="J447" s="237">
        <f>ROUND(I447*H447,2)</f>
        <v>0</v>
      </c>
      <c r="K447" s="233" t="s">
        <v>166</v>
      </c>
      <c r="L447" s="46"/>
      <c r="M447" s="238" t="s">
        <v>1</v>
      </c>
      <c r="N447" s="239" t="s">
        <v>48</v>
      </c>
      <c r="O447" s="93"/>
      <c r="P447" s="240">
        <f>O447*H447</f>
        <v>0</v>
      </c>
      <c r="Q447" s="240">
        <v>0</v>
      </c>
      <c r="R447" s="240">
        <f>Q447*H447</f>
        <v>0</v>
      </c>
      <c r="S447" s="240">
        <v>0</v>
      </c>
      <c r="T447" s="241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42" t="s">
        <v>288</v>
      </c>
      <c r="AT447" s="242" t="s">
        <v>162</v>
      </c>
      <c r="AU447" s="242" t="s">
        <v>93</v>
      </c>
      <c r="AY447" s="18" t="s">
        <v>160</v>
      </c>
      <c r="BE447" s="243">
        <f>IF(N447="základní",J447,0)</f>
        <v>0</v>
      </c>
      <c r="BF447" s="243">
        <f>IF(N447="snížená",J447,0)</f>
        <v>0</v>
      </c>
      <c r="BG447" s="243">
        <f>IF(N447="zákl. přenesená",J447,0)</f>
        <v>0</v>
      </c>
      <c r="BH447" s="243">
        <f>IF(N447="sníž. přenesená",J447,0)</f>
        <v>0</v>
      </c>
      <c r="BI447" s="243">
        <f>IF(N447="nulová",J447,0)</f>
        <v>0</v>
      </c>
      <c r="BJ447" s="18" t="s">
        <v>91</v>
      </c>
      <c r="BK447" s="243">
        <f>ROUND(I447*H447,2)</f>
        <v>0</v>
      </c>
      <c r="BL447" s="18" t="s">
        <v>288</v>
      </c>
      <c r="BM447" s="242" t="s">
        <v>1430</v>
      </c>
    </row>
    <row r="448" s="13" customFormat="1">
      <c r="A448" s="13"/>
      <c r="B448" s="244"/>
      <c r="C448" s="245"/>
      <c r="D448" s="246" t="s">
        <v>169</v>
      </c>
      <c r="E448" s="247" t="s">
        <v>1</v>
      </c>
      <c r="F448" s="248" t="s">
        <v>1200</v>
      </c>
      <c r="G448" s="245"/>
      <c r="H448" s="247" t="s">
        <v>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169</v>
      </c>
      <c r="AU448" s="254" t="s">
        <v>93</v>
      </c>
      <c r="AV448" s="13" t="s">
        <v>91</v>
      </c>
      <c r="AW448" s="13" t="s">
        <v>38</v>
      </c>
      <c r="AX448" s="13" t="s">
        <v>83</v>
      </c>
      <c r="AY448" s="254" t="s">
        <v>160</v>
      </c>
    </row>
    <row r="449" s="13" customFormat="1">
      <c r="A449" s="13"/>
      <c r="B449" s="244"/>
      <c r="C449" s="245"/>
      <c r="D449" s="246" t="s">
        <v>169</v>
      </c>
      <c r="E449" s="247" t="s">
        <v>1</v>
      </c>
      <c r="F449" s="248" t="s">
        <v>1362</v>
      </c>
      <c r="G449" s="245"/>
      <c r="H449" s="247" t="s">
        <v>1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4" t="s">
        <v>169</v>
      </c>
      <c r="AU449" s="254" t="s">
        <v>93</v>
      </c>
      <c r="AV449" s="13" t="s">
        <v>91</v>
      </c>
      <c r="AW449" s="13" t="s">
        <v>38</v>
      </c>
      <c r="AX449" s="13" t="s">
        <v>83</v>
      </c>
      <c r="AY449" s="254" t="s">
        <v>160</v>
      </c>
    </row>
    <row r="450" s="13" customFormat="1">
      <c r="A450" s="13"/>
      <c r="B450" s="244"/>
      <c r="C450" s="245"/>
      <c r="D450" s="246" t="s">
        <v>169</v>
      </c>
      <c r="E450" s="247" t="s">
        <v>1</v>
      </c>
      <c r="F450" s="248" t="s">
        <v>1431</v>
      </c>
      <c r="G450" s="245"/>
      <c r="H450" s="247" t="s">
        <v>1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4" t="s">
        <v>169</v>
      </c>
      <c r="AU450" s="254" t="s">
        <v>93</v>
      </c>
      <c r="AV450" s="13" t="s">
        <v>91</v>
      </c>
      <c r="AW450" s="13" t="s">
        <v>38</v>
      </c>
      <c r="AX450" s="13" t="s">
        <v>83</v>
      </c>
      <c r="AY450" s="254" t="s">
        <v>160</v>
      </c>
    </row>
    <row r="451" s="14" customFormat="1">
      <c r="A451" s="14"/>
      <c r="B451" s="255"/>
      <c r="C451" s="256"/>
      <c r="D451" s="246" t="s">
        <v>169</v>
      </c>
      <c r="E451" s="257" t="s">
        <v>1</v>
      </c>
      <c r="F451" s="258" t="s">
        <v>1432</v>
      </c>
      <c r="G451" s="256"/>
      <c r="H451" s="259">
        <v>2.1699999999999999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5" t="s">
        <v>169</v>
      </c>
      <c r="AU451" s="265" t="s">
        <v>93</v>
      </c>
      <c r="AV451" s="14" t="s">
        <v>93</v>
      </c>
      <c r="AW451" s="14" t="s">
        <v>38</v>
      </c>
      <c r="AX451" s="14" t="s">
        <v>83</v>
      </c>
      <c r="AY451" s="265" t="s">
        <v>160</v>
      </c>
    </row>
    <row r="452" s="14" customFormat="1">
      <c r="A452" s="14"/>
      <c r="B452" s="255"/>
      <c r="C452" s="256"/>
      <c r="D452" s="246" t="s">
        <v>169</v>
      </c>
      <c r="E452" s="257" t="s">
        <v>1</v>
      </c>
      <c r="F452" s="258" t="s">
        <v>1433</v>
      </c>
      <c r="G452" s="256"/>
      <c r="H452" s="259">
        <v>4.0899999999999999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5" t="s">
        <v>169</v>
      </c>
      <c r="AU452" s="265" t="s">
        <v>93</v>
      </c>
      <c r="AV452" s="14" t="s">
        <v>93</v>
      </c>
      <c r="AW452" s="14" t="s">
        <v>38</v>
      </c>
      <c r="AX452" s="14" t="s">
        <v>83</v>
      </c>
      <c r="AY452" s="265" t="s">
        <v>160</v>
      </c>
    </row>
    <row r="453" s="15" customFormat="1">
      <c r="A453" s="15"/>
      <c r="B453" s="266"/>
      <c r="C453" s="267"/>
      <c r="D453" s="246" t="s">
        <v>169</v>
      </c>
      <c r="E453" s="268" t="s">
        <v>1</v>
      </c>
      <c r="F453" s="269" t="s">
        <v>171</v>
      </c>
      <c r="G453" s="267"/>
      <c r="H453" s="270">
        <v>6.2599999999999998</v>
      </c>
      <c r="I453" s="271"/>
      <c r="J453" s="267"/>
      <c r="K453" s="267"/>
      <c r="L453" s="272"/>
      <c r="M453" s="273"/>
      <c r="N453" s="274"/>
      <c r="O453" s="274"/>
      <c r="P453" s="274"/>
      <c r="Q453" s="274"/>
      <c r="R453" s="274"/>
      <c r="S453" s="274"/>
      <c r="T453" s="27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6" t="s">
        <v>169</v>
      </c>
      <c r="AU453" s="276" t="s">
        <v>93</v>
      </c>
      <c r="AV453" s="15" t="s">
        <v>167</v>
      </c>
      <c r="AW453" s="15" t="s">
        <v>38</v>
      </c>
      <c r="AX453" s="15" t="s">
        <v>91</v>
      </c>
      <c r="AY453" s="276" t="s">
        <v>160</v>
      </c>
    </row>
    <row r="454" s="2" customFormat="1">
      <c r="A454" s="40"/>
      <c r="B454" s="41"/>
      <c r="C454" s="288" t="s">
        <v>760</v>
      </c>
      <c r="D454" s="288" t="s">
        <v>357</v>
      </c>
      <c r="E454" s="289" t="s">
        <v>1434</v>
      </c>
      <c r="F454" s="290" t="s">
        <v>1435</v>
      </c>
      <c r="G454" s="291" t="s">
        <v>182</v>
      </c>
      <c r="H454" s="292">
        <v>12.77</v>
      </c>
      <c r="I454" s="293"/>
      <c r="J454" s="294">
        <f>ROUND(I454*H454,2)</f>
        <v>0</v>
      </c>
      <c r="K454" s="290" t="s">
        <v>166</v>
      </c>
      <c r="L454" s="295"/>
      <c r="M454" s="296" t="s">
        <v>1</v>
      </c>
      <c r="N454" s="297" t="s">
        <v>48</v>
      </c>
      <c r="O454" s="93"/>
      <c r="P454" s="240">
        <f>O454*H454</f>
        <v>0</v>
      </c>
      <c r="Q454" s="240">
        <v>0.00064000000000000005</v>
      </c>
      <c r="R454" s="240">
        <f>Q454*H454</f>
        <v>0.0081728000000000009</v>
      </c>
      <c r="S454" s="240">
        <v>0</v>
      </c>
      <c r="T454" s="241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42" t="s">
        <v>360</v>
      </c>
      <c r="AT454" s="242" t="s">
        <v>357</v>
      </c>
      <c r="AU454" s="242" t="s">
        <v>93</v>
      </c>
      <c r="AY454" s="18" t="s">
        <v>160</v>
      </c>
      <c r="BE454" s="243">
        <f>IF(N454="základní",J454,0)</f>
        <v>0</v>
      </c>
      <c r="BF454" s="243">
        <f>IF(N454="snížená",J454,0)</f>
        <v>0</v>
      </c>
      <c r="BG454" s="243">
        <f>IF(N454="zákl. přenesená",J454,0)</f>
        <v>0</v>
      </c>
      <c r="BH454" s="243">
        <f>IF(N454="sníž. přenesená",J454,0)</f>
        <v>0</v>
      </c>
      <c r="BI454" s="243">
        <f>IF(N454="nulová",J454,0)</f>
        <v>0</v>
      </c>
      <c r="BJ454" s="18" t="s">
        <v>91</v>
      </c>
      <c r="BK454" s="243">
        <f>ROUND(I454*H454,2)</f>
        <v>0</v>
      </c>
      <c r="BL454" s="18" t="s">
        <v>288</v>
      </c>
      <c r="BM454" s="242" t="s">
        <v>1436</v>
      </c>
    </row>
    <row r="455" s="14" customFormat="1">
      <c r="A455" s="14"/>
      <c r="B455" s="255"/>
      <c r="C455" s="256"/>
      <c r="D455" s="246" t="s">
        <v>169</v>
      </c>
      <c r="E455" s="256"/>
      <c r="F455" s="258" t="s">
        <v>1437</v>
      </c>
      <c r="G455" s="256"/>
      <c r="H455" s="259">
        <v>12.77</v>
      </c>
      <c r="I455" s="260"/>
      <c r="J455" s="256"/>
      <c r="K455" s="256"/>
      <c r="L455" s="261"/>
      <c r="M455" s="262"/>
      <c r="N455" s="263"/>
      <c r="O455" s="263"/>
      <c r="P455" s="263"/>
      <c r="Q455" s="263"/>
      <c r="R455" s="263"/>
      <c r="S455" s="263"/>
      <c r="T455" s="26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5" t="s">
        <v>169</v>
      </c>
      <c r="AU455" s="265" t="s">
        <v>93</v>
      </c>
      <c r="AV455" s="14" t="s">
        <v>93</v>
      </c>
      <c r="AW455" s="14" t="s">
        <v>4</v>
      </c>
      <c r="AX455" s="14" t="s">
        <v>91</v>
      </c>
      <c r="AY455" s="265" t="s">
        <v>160</v>
      </c>
    </row>
    <row r="456" s="2" customFormat="1">
      <c r="A456" s="40"/>
      <c r="B456" s="41"/>
      <c r="C456" s="231" t="s">
        <v>764</v>
      </c>
      <c r="D456" s="231" t="s">
        <v>162</v>
      </c>
      <c r="E456" s="232" t="s">
        <v>364</v>
      </c>
      <c r="F456" s="233" t="s">
        <v>365</v>
      </c>
      <c r="G456" s="234" t="s">
        <v>276</v>
      </c>
      <c r="H456" s="235">
        <v>0.0080000000000000002</v>
      </c>
      <c r="I456" s="236"/>
      <c r="J456" s="237">
        <f>ROUND(I456*H456,2)</f>
        <v>0</v>
      </c>
      <c r="K456" s="233" t="s">
        <v>166</v>
      </c>
      <c r="L456" s="46"/>
      <c r="M456" s="238" t="s">
        <v>1</v>
      </c>
      <c r="N456" s="239" t="s">
        <v>48</v>
      </c>
      <c r="O456" s="93"/>
      <c r="P456" s="240">
        <f>O456*H456</f>
        <v>0</v>
      </c>
      <c r="Q456" s="240">
        <v>0</v>
      </c>
      <c r="R456" s="240">
        <f>Q456*H456</f>
        <v>0</v>
      </c>
      <c r="S456" s="240">
        <v>0</v>
      </c>
      <c r="T456" s="241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42" t="s">
        <v>288</v>
      </c>
      <c r="AT456" s="242" t="s">
        <v>162</v>
      </c>
      <c r="AU456" s="242" t="s">
        <v>93</v>
      </c>
      <c r="AY456" s="18" t="s">
        <v>160</v>
      </c>
      <c r="BE456" s="243">
        <f>IF(N456="základní",J456,0)</f>
        <v>0</v>
      </c>
      <c r="BF456" s="243">
        <f>IF(N456="snížená",J456,0)</f>
        <v>0</v>
      </c>
      <c r="BG456" s="243">
        <f>IF(N456="zákl. přenesená",J456,0)</f>
        <v>0</v>
      </c>
      <c r="BH456" s="243">
        <f>IF(N456="sníž. přenesená",J456,0)</f>
        <v>0</v>
      </c>
      <c r="BI456" s="243">
        <f>IF(N456="nulová",J456,0)</f>
        <v>0</v>
      </c>
      <c r="BJ456" s="18" t="s">
        <v>91</v>
      </c>
      <c r="BK456" s="243">
        <f>ROUND(I456*H456,2)</f>
        <v>0</v>
      </c>
      <c r="BL456" s="18" t="s">
        <v>288</v>
      </c>
      <c r="BM456" s="242" t="s">
        <v>1438</v>
      </c>
    </row>
    <row r="457" s="12" customFormat="1" ht="25.92" customHeight="1">
      <c r="A457" s="12"/>
      <c r="B457" s="215"/>
      <c r="C457" s="216"/>
      <c r="D457" s="217" t="s">
        <v>82</v>
      </c>
      <c r="E457" s="218" t="s">
        <v>367</v>
      </c>
      <c r="F457" s="218" t="s">
        <v>368</v>
      </c>
      <c r="G457" s="216"/>
      <c r="H457" s="216"/>
      <c r="I457" s="219"/>
      <c r="J457" s="220">
        <f>BK457</f>
        <v>0</v>
      </c>
      <c r="K457" s="216"/>
      <c r="L457" s="221"/>
      <c r="M457" s="222"/>
      <c r="N457" s="223"/>
      <c r="O457" s="223"/>
      <c r="P457" s="224">
        <f>SUM(P458:P471)</f>
        <v>0</v>
      </c>
      <c r="Q457" s="223"/>
      <c r="R457" s="224">
        <f>SUM(R458:R471)</f>
        <v>0</v>
      </c>
      <c r="S457" s="223"/>
      <c r="T457" s="225">
        <f>SUM(T458:T471)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26" t="s">
        <v>167</v>
      </c>
      <c r="AT457" s="227" t="s">
        <v>82</v>
      </c>
      <c r="AU457" s="227" t="s">
        <v>83</v>
      </c>
      <c r="AY457" s="226" t="s">
        <v>160</v>
      </c>
      <c r="BK457" s="228">
        <f>SUM(BK458:BK471)</f>
        <v>0</v>
      </c>
    </row>
    <row r="458" s="2" customFormat="1">
      <c r="A458" s="40"/>
      <c r="B458" s="41"/>
      <c r="C458" s="231" t="s">
        <v>768</v>
      </c>
      <c r="D458" s="231" t="s">
        <v>162</v>
      </c>
      <c r="E458" s="232" t="s">
        <v>370</v>
      </c>
      <c r="F458" s="233" t="s">
        <v>371</v>
      </c>
      <c r="G458" s="234" t="s">
        <v>276</v>
      </c>
      <c r="H458" s="235">
        <v>303.75900000000001</v>
      </c>
      <c r="I458" s="236"/>
      <c r="J458" s="237">
        <f>ROUND(I458*H458,2)</f>
        <v>0</v>
      </c>
      <c r="K458" s="233" t="s">
        <v>166</v>
      </c>
      <c r="L458" s="46"/>
      <c r="M458" s="238" t="s">
        <v>1</v>
      </c>
      <c r="N458" s="239" t="s">
        <v>48</v>
      </c>
      <c r="O458" s="93"/>
      <c r="P458" s="240">
        <f>O458*H458</f>
        <v>0</v>
      </c>
      <c r="Q458" s="240">
        <v>0</v>
      </c>
      <c r="R458" s="240">
        <f>Q458*H458</f>
        <v>0</v>
      </c>
      <c r="S458" s="240">
        <v>0</v>
      </c>
      <c r="T458" s="241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42" t="s">
        <v>372</v>
      </c>
      <c r="AT458" s="242" t="s">
        <v>162</v>
      </c>
      <c r="AU458" s="242" t="s">
        <v>91</v>
      </c>
      <c r="AY458" s="18" t="s">
        <v>160</v>
      </c>
      <c r="BE458" s="243">
        <f>IF(N458="základní",J458,0)</f>
        <v>0</v>
      </c>
      <c r="BF458" s="243">
        <f>IF(N458="snížená",J458,0)</f>
        <v>0</v>
      </c>
      <c r="BG458" s="243">
        <f>IF(N458="zákl. přenesená",J458,0)</f>
        <v>0</v>
      </c>
      <c r="BH458" s="243">
        <f>IF(N458="sníž. přenesená",J458,0)</f>
        <v>0</v>
      </c>
      <c r="BI458" s="243">
        <f>IF(N458="nulová",J458,0)</f>
        <v>0</v>
      </c>
      <c r="BJ458" s="18" t="s">
        <v>91</v>
      </c>
      <c r="BK458" s="243">
        <f>ROUND(I458*H458,2)</f>
        <v>0</v>
      </c>
      <c r="BL458" s="18" t="s">
        <v>372</v>
      </c>
      <c r="BM458" s="242" t="s">
        <v>1439</v>
      </c>
    </row>
    <row r="459" s="13" customFormat="1">
      <c r="A459" s="13"/>
      <c r="B459" s="244"/>
      <c r="C459" s="245"/>
      <c r="D459" s="246" t="s">
        <v>169</v>
      </c>
      <c r="E459" s="247" t="s">
        <v>1</v>
      </c>
      <c r="F459" s="248" t="s">
        <v>1200</v>
      </c>
      <c r="G459" s="245"/>
      <c r="H459" s="247" t="s">
        <v>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169</v>
      </c>
      <c r="AU459" s="254" t="s">
        <v>91</v>
      </c>
      <c r="AV459" s="13" t="s">
        <v>91</v>
      </c>
      <c r="AW459" s="13" t="s">
        <v>38</v>
      </c>
      <c r="AX459" s="13" t="s">
        <v>83</v>
      </c>
      <c r="AY459" s="254" t="s">
        <v>160</v>
      </c>
    </row>
    <row r="460" s="13" customFormat="1">
      <c r="A460" s="13"/>
      <c r="B460" s="244"/>
      <c r="C460" s="245"/>
      <c r="D460" s="246" t="s">
        <v>169</v>
      </c>
      <c r="E460" s="247" t="s">
        <v>1</v>
      </c>
      <c r="F460" s="248" t="s">
        <v>374</v>
      </c>
      <c r="G460" s="245"/>
      <c r="H460" s="247" t="s">
        <v>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4" t="s">
        <v>169</v>
      </c>
      <c r="AU460" s="254" t="s">
        <v>91</v>
      </c>
      <c r="AV460" s="13" t="s">
        <v>91</v>
      </c>
      <c r="AW460" s="13" t="s">
        <v>38</v>
      </c>
      <c r="AX460" s="13" t="s">
        <v>83</v>
      </c>
      <c r="AY460" s="254" t="s">
        <v>160</v>
      </c>
    </row>
    <row r="461" s="14" customFormat="1">
      <c r="A461" s="14"/>
      <c r="B461" s="255"/>
      <c r="C461" s="256"/>
      <c r="D461" s="246" t="s">
        <v>169</v>
      </c>
      <c r="E461" s="257" t="s">
        <v>1</v>
      </c>
      <c r="F461" s="258" t="s">
        <v>1440</v>
      </c>
      <c r="G461" s="256"/>
      <c r="H461" s="259">
        <v>178.68199999999999</v>
      </c>
      <c r="I461" s="260"/>
      <c r="J461" s="256"/>
      <c r="K461" s="256"/>
      <c r="L461" s="261"/>
      <c r="M461" s="262"/>
      <c r="N461" s="263"/>
      <c r="O461" s="263"/>
      <c r="P461" s="263"/>
      <c r="Q461" s="263"/>
      <c r="R461" s="263"/>
      <c r="S461" s="263"/>
      <c r="T461" s="26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5" t="s">
        <v>169</v>
      </c>
      <c r="AU461" s="265" t="s">
        <v>91</v>
      </c>
      <c r="AV461" s="14" t="s">
        <v>93</v>
      </c>
      <c r="AW461" s="14" t="s">
        <v>38</v>
      </c>
      <c r="AX461" s="14" t="s">
        <v>83</v>
      </c>
      <c r="AY461" s="265" t="s">
        <v>160</v>
      </c>
    </row>
    <row r="462" s="15" customFormat="1">
      <c r="A462" s="15"/>
      <c r="B462" s="266"/>
      <c r="C462" s="267"/>
      <c r="D462" s="246" t="s">
        <v>169</v>
      </c>
      <c r="E462" s="268" t="s">
        <v>1</v>
      </c>
      <c r="F462" s="269" t="s">
        <v>171</v>
      </c>
      <c r="G462" s="267"/>
      <c r="H462" s="270">
        <v>178.68199999999999</v>
      </c>
      <c r="I462" s="271"/>
      <c r="J462" s="267"/>
      <c r="K462" s="267"/>
      <c r="L462" s="272"/>
      <c r="M462" s="273"/>
      <c r="N462" s="274"/>
      <c r="O462" s="274"/>
      <c r="P462" s="274"/>
      <c r="Q462" s="274"/>
      <c r="R462" s="274"/>
      <c r="S462" s="274"/>
      <c r="T462" s="27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6" t="s">
        <v>169</v>
      </c>
      <c r="AU462" s="276" t="s">
        <v>91</v>
      </c>
      <c r="AV462" s="15" t="s">
        <v>167</v>
      </c>
      <c r="AW462" s="15" t="s">
        <v>38</v>
      </c>
      <c r="AX462" s="15" t="s">
        <v>91</v>
      </c>
      <c r="AY462" s="276" t="s">
        <v>160</v>
      </c>
    </row>
    <row r="463" s="14" customFormat="1">
      <c r="A463" s="14"/>
      <c r="B463" s="255"/>
      <c r="C463" s="256"/>
      <c r="D463" s="246" t="s">
        <v>169</v>
      </c>
      <c r="E463" s="256"/>
      <c r="F463" s="258" t="s">
        <v>1441</v>
      </c>
      <c r="G463" s="256"/>
      <c r="H463" s="259">
        <v>303.75900000000001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5" t="s">
        <v>169</v>
      </c>
      <c r="AU463" s="265" t="s">
        <v>91</v>
      </c>
      <c r="AV463" s="14" t="s">
        <v>93</v>
      </c>
      <c r="AW463" s="14" t="s">
        <v>4</v>
      </c>
      <c r="AX463" s="14" t="s">
        <v>91</v>
      </c>
      <c r="AY463" s="265" t="s">
        <v>160</v>
      </c>
    </row>
    <row r="464" s="2" customFormat="1" ht="33" customHeight="1">
      <c r="A464" s="40"/>
      <c r="B464" s="41"/>
      <c r="C464" s="231" t="s">
        <v>772</v>
      </c>
      <c r="D464" s="231" t="s">
        <v>162</v>
      </c>
      <c r="E464" s="232" t="s">
        <v>1087</v>
      </c>
      <c r="F464" s="233" t="s">
        <v>1088</v>
      </c>
      <c r="G464" s="234" t="s">
        <v>276</v>
      </c>
      <c r="H464" s="235">
        <v>16.437999999999999</v>
      </c>
      <c r="I464" s="236"/>
      <c r="J464" s="237">
        <f>ROUND(I464*H464,2)</f>
        <v>0</v>
      </c>
      <c r="K464" s="233" t="s">
        <v>166</v>
      </c>
      <c r="L464" s="46"/>
      <c r="M464" s="238" t="s">
        <v>1</v>
      </c>
      <c r="N464" s="239" t="s">
        <v>48</v>
      </c>
      <c r="O464" s="93"/>
      <c r="P464" s="240">
        <f>O464*H464</f>
        <v>0</v>
      </c>
      <c r="Q464" s="240">
        <v>0</v>
      </c>
      <c r="R464" s="240">
        <f>Q464*H464</f>
        <v>0</v>
      </c>
      <c r="S464" s="240">
        <v>0</v>
      </c>
      <c r="T464" s="241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42" t="s">
        <v>167</v>
      </c>
      <c r="AT464" s="242" t="s">
        <v>162</v>
      </c>
      <c r="AU464" s="242" t="s">
        <v>91</v>
      </c>
      <c r="AY464" s="18" t="s">
        <v>160</v>
      </c>
      <c r="BE464" s="243">
        <f>IF(N464="základní",J464,0)</f>
        <v>0</v>
      </c>
      <c r="BF464" s="243">
        <f>IF(N464="snížená",J464,0)</f>
        <v>0</v>
      </c>
      <c r="BG464" s="243">
        <f>IF(N464="zákl. přenesená",J464,0)</f>
        <v>0</v>
      </c>
      <c r="BH464" s="243">
        <f>IF(N464="sníž. přenesená",J464,0)</f>
        <v>0</v>
      </c>
      <c r="BI464" s="243">
        <f>IF(N464="nulová",J464,0)</f>
        <v>0</v>
      </c>
      <c r="BJ464" s="18" t="s">
        <v>91</v>
      </c>
      <c r="BK464" s="243">
        <f>ROUND(I464*H464,2)</f>
        <v>0</v>
      </c>
      <c r="BL464" s="18" t="s">
        <v>167</v>
      </c>
      <c r="BM464" s="242" t="s">
        <v>1442</v>
      </c>
    </row>
    <row r="465" s="13" customFormat="1">
      <c r="A465" s="13"/>
      <c r="B465" s="244"/>
      <c r="C465" s="245"/>
      <c r="D465" s="246" t="s">
        <v>169</v>
      </c>
      <c r="E465" s="247" t="s">
        <v>1</v>
      </c>
      <c r="F465" s="248" t="s">
        <v>1200</v>
      </c>
      <c r="G465" s="245"/>
      <c r="H465" s="247" t="s">
        <v>1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4" t="s">
        <v>169</v>
      </c>
      <c r="AU465" s="254" t="s">
        <v>91</v>
      </c>
      <c r="AV465" s="13" t="s">
        <v>91</v>
      </c>
      <c r="AW465" s="13" t="s">
        <v>38</v>
      </c>
      <c r="AX465" s="13" t="s">
        <v>83</v>
      </c>
      <c r="AY465" s="254" t="s">
        <v>160</v>
      </c>
    </row>
    <row r="466" s="14" customFormat="1">
      <c r="A466" s="14"/>
      <c r="B466" s="255"/>
      <c r="C466" s="256"/>
      <c r="D466" s="246" t="s">
        <v>169</v>
      </c>
      <c r="E466" s="257" t="s">
        <v>1</v>
      </c>
      <c r="F466" s="258" t="s">
        <v>1443</v>
      </c>
      <c r="G466" s="256"/>
      <c r="H466" s="259">
        <v>16.437999999999999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5" t="s">
        <v>169</v>
      </c>
      <c r="AU466" s="265" t="s">
        <v>91</v>
      </c>
      <c r="AV466" s="14" t="s">
        <v>93</v>
      </c>
      <c r="AW466" s="14" t="s">
        <v>38</v>
      </c>
      <c r="AX466" s="14" t="s">
        <v>83</v>
      </c>
      <c r="AY466" s="265" t="s">
        <v>160</v>
      </c>
    </row>
    <row r="467" s="15" customFormat="1">
      <c r="A467" s="15"/>
      <c r="B467" s="266"/>
      <c r="C467" s="267"/>
      <c r="D467" s="246" t="s">
        <v>169</v>
      </c>
      <c r="E467" s="268" t="s">
        <v>1</v>
      </c>
      <c r="F467" s="269" t="s">
        <v>171</v>
      </c>
      <c r="G467" s="267"/>
      <c r="H467" s="270">
        <v>16.437999999999999</v>
      </c>
      <c r="I467" s="271"/>
      <c r="J467" s="267"/>
      <c r="K467" s="267"/>
      <c r="L467" s="272"/>
      <c r="M467" s="273"/>
      <c r="N467" s="274"/>
      <c r="O467" s="274"/>
      <c r="P467" s="274"/>
      <c r="Q467" s="274"/>
      <c r="R467" s="274"/>
      <c r="S467" s="274"/>
      <c r="T467" s="27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6" t="s">
        <v>169</v>
      </c>
      <c r="AU467" s="276" t="s">
        <v>91</v>
      </c>
      <c r="AV467" s="15" t="s">
        <v>167</v>
      </c>
      <c r="AW467" s="15" t="s">
        <v>38</v>
      </c>
      <c r="AX467" s="15" t="s">
        <v>91</v>
      </c>
      <c r="AY467" s="276" t="s">
        <v>160</v>
      </c>
    </row>
    <row r="468" s="2" customFormat="1">
      <c r="A468" s="40"/>
      <c r="B468" s="41"/>
      <c r="C468" s="231" t="s">
        <v>776</v>
      </c>
      <c r="D468" s="231" t="s">
        <v>162</v>
      </c>
      <c r="E468" s="232" t="s">
        <v>1092</v>
      </c>
      <c r="F468" s="233" t="s">
        <v>371</v>
      </c>
      <c r="G468" s="234" t="s">
        <v>276</v>
      </c>
      <c r="H468" s="235">
        <v>19.167999999999999</v>
      </c>
      <c r="I468" s="236"/>
      <c r="J468" s="237">
        <f>ROUND(I468*H468,2)</f>
        <v>0</v>
      </c>
      <c r="K468" s="233" t="s">
        <v>166</v>
      </c>
      <c r="L468" s="46"/>
      <c r="M468" s="238" t="s">
        <v>1</v>
      </c>
      <c r="N468" s="239" t="s">
        <v>48</v>
      </c>
      <c r="O468" s="93"/>
      <c r="P468" s="240">
        <f>O468*H468</f>
        <v>0</v>
      </c>
      <c r="Q468" s="240">
        <v>0</v>
      </c>
      <c r="R468" s="240">
        <f>Q468*H468</f>
        <v>0</v>
      </c>
      <c r="S468" s="240">
        <v>0</v>
      </c>
      <c r="T468" s="241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42" t="s">
        <v>167</v>
      </c>
      <c r="AT468" s="242" t="s">
        <v>162</v>
      </c>
      <c r="AU468" s="242" t="s">
        <v>91</v>
      </c>
      <c r="AY468" s="18" t="s">
        <v>160</v>
      </c>
      <c r="BE468" s="243">
        <f>IF(N468="základní",J468,0)</f>
        <v>0</v>
      </c>
      <c r="BF468" s="243">
        <f>IF(N468="snížená",J468,0)</f>
        <v>0</v>
      </c>
      <c r="BG468" s="243">
        <f>IF(N468="zákl. přenesená",J468,0)</f>
        <v>0</v>
      </c>
      <c r="BH468" s="243">
        <f>IF(N468="sníž. přenesená",J468,0)</f>
        <v>0</v>
      </c>
      <c r="BI468" s="243">
        <f>IF(N468="nulová",J468,0)</f>
        <v>0</v>
      </c>
      <c r="BJ468" s="18" t="s">
        <v>91</v>
      </c>
      <c r="BK468" s="243">
        <f>ROUND(I468*H468,2)</f>
        <v>0</v>
      </c>
      <c r="BL468" s="18" t="s">
        <v>167</v>
      </c>
      <c r="BM468" s="242" t="s">
        <v>1444</v>
      </c>
    </row>
    <row r="469" s="13" customFormat="1">
      <c r="A469" s="13"/>
      <c r="B469" s="244"/>
      <c r="C469" s="245"/>
      <c r="D469" s="246" t="s">
        <v>169</v>
      </c>
      <c r="E469" s="247" t="s">
        <v>1</v>
      </c>
      <c r="F469" s="248" t="s">
        <v>1200</v>
      </c>
      <c r="G469" s="245"/>
      <c r="H469" s="247" t="s">
        <v>1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4" t="s">
        <v>169</v>
      </c>
      <c r="AU469" s="254" t="s">
        <v>91</v>
      </c>
      <c r="AV469" s="13" t="s">
        <v>91</v>
      </c>
      <c r="AW469" s="13" t="s">
        <v>38</v>
      </c>
      <c r="AX469" s="13" t="s">
        <v>83</v>
      </c>
      <c r="AY469" s="254" t="s">
        <v>160</v>
      </c>
    </row>
    <row r="470" s="14" customFormat="1">
      <c r="A470" s="14"/>
      <c r="B470" s="255"/>
      <c r="C470" s="256"/>
      <c r="D470" s="246" t="s">
        <v>169</v>
      </c>
      <c r="E470" s="257" t="s">
        <v>1</v>
      </c>
      <c r="F470" s="258" t="s">
        <v>1445</v>
      </c>
      <c r="G470" s="256"/>
      <c r="H470" s="259">
        <v>19.167999999999999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5" t="s">
        <v>169</v>
      </c>
      <c r="AU470" s="265" t="s">
        <v>91</v>
      </c>
      <c r="AV470" s="14" t="s">
        <v>93</v>
      </c>
      <c r="AW470" s="14" t="s">
        <v>38</v>
      </c>
      <c r="AX470" s="14" t="s">
        <v>83</v>
      </c>
      <c r="AY470" s="265" t="s">
        <v>160</v>
      </c>
    </row>
    <row r="471" s="15" customFormat="1">
      <c r="A471" s="15"/>
      <c r="B471" s="266"/>
      <c r="C471" s="267"/>
      <c r="D471" s="246" t="s">
        <v>169</v>
      </c>
      <c r="E471" s="268" t="s">
        <v>1</v>
      </c>
      <c r="F471" s="269" t="s">
        <v>171</v>
      </c>
      <c r="G471" s="267"/>
      <c r="H471" s="270">
        <v>19.167999999999999</v>
      </c>
      <c r="I471" s="271"/>
      <c r="J471" s="267"/>
      <c r="K471" s="267"/>
      <c r="L471" s="272"/>
      <c r="M471" s="307"/>
      <c r="N471" s="308"/>
      <c r="O471" s="308"/>
      <c r="P471" s="308"/>
      <c r="Q471" s="308"/>
      <c r="R471" s="308"/>
      <c r="S471" s="308"/>
      <c r="T471" s="30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6" t="s">
        <v>169</v>
      </c>
      <c r="AU471" s="276" t="s">
        <v>91</v>
      </c>
      <c r="AV471" s="15" t="s">
        <v>167</v>
      </c>
      <c r="AW471" s="15" t="s">
        <v>38</v>
      </c>
      <c r="AX471" s="15" t="s">
        <v>91</v>
      </c>
      <c r="AY471" s="276" t="s">
        <v>160</v>
      </c>
    </row>
    <row r="472" s="2" customFormat="1" ht="6.96" customHeight="1">
      <c r="A472" s="40"/>
      <c r="B472" s="68"/>
      <c r="C472" s="69"/>
      <c r="D472" s="69"/>
      <c r="E472" s="69"/>
      <c r="F472" s="69"/>
      <c r="G472" s="69"/>
      <c r="H472" s="69"/>
      <c r="I472" s="69"/>
      <c r="J472" s="69"/>
      <c r="K472" s="69"/>
      <c r="L472" s="46"/>
      <c r="M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</row>
  </sheetData>
  <sheetProtection sheet="1" autoFilter="0" formatColumns="0" formatRows="0" objects="1" scenarios="1" spinCount="100000" saltValue="SZXhhwzkStaVZrHiFb+WnYSfJMOvwYCo96GJMyR8waiWHFo4njNbiDPWC0RmZM7T9il4I7nFvU/Rc4hhju34DQ==" hashValue="v/ZXH3ADxn7jf/tWcGPti6EgQP0GqygdBqWMLS5fC/2wcywCLYXGa9gaYmVrgM8SaGURqedsDUfgXopB8WM1FQ==" algorithmName="SHA-512" password="CC35"/>
  <autoFilter ref="C130:K4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1446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40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ROUND(J121,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ROUND((SUM(BE121:BE192)),  2)</f>
        <v>0</v>
      </c>
      <c r="G33" s="40"/>
      <c r="H33" s="40"/>
      <c r="I33" s="169">
        <v>0.20999999999999999</v>
      </c>
      <c r="J33" s="168">
        <f>ROUND(((SUM(BE121:BE192))*I33),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ROUND((SUM(BF121:BF192)),  2)</f>
        <v>0</v>
      </c>
      <c r="G34" s="40"/>
      <c r="H34" s="40"/>
      <c r="I34" s="169">
        <v>0.14999999999999999</v>
      </c>
      <c r="J34" s="168">
        <f>ROUND(((SUM(BF121:BF192))*I34),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ROUND((SUM(BG121:BG192)),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ROUND((SUM(BH121:BH192)),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ROUND((SUM(BI121:BI192)),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SO 03 - Zpevněné plochy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Ing. Zdeňka Průšková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J121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135</v>
      </c>
      <c r="E96" s="196"/>
      <c r="F96" s="196"/>
      <c r="G96" s="196"/>
      <c r="H96" s="196"/>
      <c r="I96" s="196"/>
      <c r="J96" s="197">
        <f>J122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99"/>
      <c r="C97" s="135"/>
      <c r="D97" s="200" t="s">
        <v>136</v>
      </c>
      <c r="E97" s="201"/>
      <c r="F97" s="201"/>
      <c r="G97" s="201"/>
      <c r="H97" s="201"/>
      <c r="I97" s="201"/>
      <c r="J97" s="202">
        <f>J123</f>
        <v>0</v>
      </c>
      <c r="K97" s="135"/>
      <c r="L97" s="20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9"/>
      <c r="C98" s="135"/>
      <c r="D98" s="200" t="s">
        <v>137</v>
      </c>
      <c r="E98" s="201"/>
      <c r="F98" s="201"/>
      <c r="G98" s="201"/>
      <c r="H98" s="201"/>
      <c r="I98" s="201"/>
      <c r="J98" s="202">
        <f>J135</f>
        <v>0</v>
      </c>
      <c r="K98" s="135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135"/>
      <c r="D99" s="200" t="s">
        <v>138</v>
      </c>
      <c r="E99" s="201"/>
      <c r="F99" s="201"/>
      <c r="G99" s="201"/>
      <c r="H99" s="201"/>
      <c r="I99" s="201"/>
      <c r="J99" s="202">
        <f>J150</f>
        <v>0</v>
      </c>
      <c r="K99" s="135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135"/>
      <c r="D100" s="200" t="s">
        <v>139</v>
      </c>
      <c r="E100" s="201"/>
      <c r="F100" s="201"/>
      <c r="G100" s="201"/>
      <c r="H100" s="201"/>
      <c r="I100" s="201"/>
      <c r="J100" s="202">
        <f>J185</f>
        <v>0</v>
      </c>
      <c r="K100" s="135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135"/>
      <c r="D101" s="200" t="s">
        <v>141</v>
      </c>
      <c r="E101" s="201"/>
      <c r="F101" s="201"/>
      <c r="G101" s="201"/>
      <c r="H101" s="201"/>
      <c r="I101" s="201"/>
      <c r="J101" s="202">
        <f>J191</f>
        <v>0</v>
      </c>
      <c r="K101" s="135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145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8" t="str">
        <f>E7</f>
        <v>Biometan, využití kalového plynu na ÚČOV Praha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128</v>
      </c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78" t="str">
        <f>E9</f>
        <v>SO 03 - Zpevněné plochy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22</v>
      </c>
      <c r="D115" s="42"/>
      <c r="E115" s="42"/>
      <c r="F115" s="28" t="str">
        <f>F12</f>
        <v>Praha</v>
      </c>
      <c r="G115" s="42"/>
      <c r="H115" s="42"/>
      <c r="I115" s="33" t="s">
        <v>24</v>
      </c>
      <c r="J115" s="81" t="str">
        <f>IF(J12="","",J12)</f>
        <v>11. 3. 2021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5.65" customHeight="1">
      <c r="A117" s="40"/>
      <c r="B117" s="41"/>
      <c r="C117" s="33" t="s">
        <v>30</v>
      </c>
      <c r="D117" s="42"/>
      <c r="E117" s="42"/>
      <c r="F117" s="28" t="str">
        <f>E15</f>
        <v>Pražská vodohospodářská společnost a.s.</v>
      </c>
      <c r="G117" s="42"/>
      <c r="H117" s="42"/>
      <c r="I117" s="33" t="s">
        <v>36</v>
      </c>
      <c r="J117" s="38" t="str">
        <f>E21</f>
        <v>AQUA PROCON s.r.o.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5.15" customHeight="1">
      <c r="A118" s="40"/>
      <c r="B118" s="41"/>
      <c r="C118" s="33" t="s">
        <v>34</v>
      </c>
      <c r="D118" s="42"/>
      <c r="E118" s="42"/>
      <c r="F118" s="28" t="str">
        <f>IF(E18="","",E18)</f>
        <v>Vyplň údaj</v>
      </c>
      <c r="G118" s="42"/>
      <c r="H118" s="42"/>
      <c r="I118" s="33" t="s">
        <v>39</v>
      </c>
      <c r="J118" s="38" t="str">
        <f>E24</f>
        <v>Ing. Zdeňka Průšková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0.32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1" customFormat="1" ht="29.28" customHeight="1">
      <c r="A120" s="204"/>
      <c r="B120" s="205"/>
      <c r="C120" s="206" t="s">
        <v>146</v>
      </c>
      <c r="D120" s="207" t="s">
        <v>68</v>
      </c>
      <c r="E120" s="207" t="s">
        <v>64</v>
      </c>
      <c r="F120" s="207" t="s">
        <v>65</v>
      </c>
      <c r="G120" s="207" t="s">
        <v>147</v>
      </c>
      <c r="H120" s="207" t="s">
        <v>148</v>
      </c>
      <c r="I120" s="207" t="s">
        <v>149</v>
      </c>
      <c r="J120" s="207" t="s">
        <v>132</v>
      </c>
      <c r="K120" s="208" t="s">
        <v>150</v>
      </c>
      <c r="L120" s="209"/>
      <c r="M120" s="102" t="s">
        <v>1</v>
      </c>
      <c r="N120" s="103" t="s">
        <v>47</v>
      </c>
      <c r="O120" s="103" t="s">
        <v>151</v>
      </c>
      <c r="P120" s="103" t="s">
        <v>152</v>
      </c>
      <c r="Q120" s="103" t="s">
        <v>153</v>
      </c>
      <c r="R120" s="103" t="s">
        <v>154</v>
      </c>
      <c r="S120" s="103" t="s">
        <v>155</v>
      </c>
      <c r="T120" s="104" t="s">
        <v>156</v>
      </c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40"/>
      <c r="B121" s="41"/>
      <c r="C121" s="109" t="s">
        <v>157</v>
      </c>
      <c r="D121" s="42"/>
      <c r="E121" s="42"/>
      <c r="F121" s="42"/>
      <c r="G121" s="42"/>
      <c r="H121" s="42"/>
      <c r="I121" s="42"/>
      <c r="J121" s="210">
        <f>BK121</f>
        <v>0</v>
      </c>
      <c r="K121" s="42"/>
      <c r="L121" s="46"/>
      <c r="M121" s="105"/>
      <c r="N121" s="211"/>
      <c r="O121" s="106"/>
      <c r="P121" s="212">
        <f>P122</f>
        <v>0</v>
      </c>
      <c r="Q121" s="106"/>
      <c r="R121" s="212">
        <f>R122</f>
        <v>0.54052034999999998</v>
      </c>
      <c r="S121" s="106"/>
      <c r="T121" s="213">
        <f>T122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82</v>
      </c>
      <c r="AU121" s="18" t="s">
        <v>134</v>
      </c>
      <c r="BK121" s="214">
        <f>BK122</f>
        <v>0</v>
      </c>
    </row>
    <row r="122" s="12" customFormat="1" ht="25.92" customHeight="1">
      <c r="A122" s="12"/>
      <c r="B122" s="215"/>
      <c r="C122" s="216"/>
      <c r="D122" s="217" t="s">
        <v>82</v>
      </c>
      <c r="E122" s="218" t="s">
        <v>158</v>
      </c>
      <c r="F122" s="218" t="s">
        <v>159</v>
      </c>
      <c r="G122" s="216"/>
      <c r="H122" s="216"/>
      <c r="I122" s="219"/>
      <c r="J122" s="220">
        <f>BK122</f>
        <v>0</v>
      </c>
      <c r="K122" s="216"/>
      <c r="L122" s="221"/>
      <c r="M122" s="222"/>
      <c r="N122" s="223"/>
      <c r="O122" s="223"/>
      <c r="P122" s="224">
        <f>P123+P135+P150+P185+P191</f>
        <v>0</v>
      </c>
      <c r="Q122" s="223"/>
      <c r="R122" s="224">
        <f>R123+R135+R150+R185+R191</f>
        <v>0.54052034999999998</v>
      </c>
      <c r="S122" s="223"/>
      <c r="T122" s="225">
        <f>T123+T135+T150+T185+T191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6" t="s">
        <v>91</v>
      </c>
      <c r="AT122" s="227" t="s">
        <v>82</v>
      </c>
      <c r="AU122" s="227" t="s">
        <v>83</v>
      </c>
      <c r="AY122" s="226" t="s">
        <v>160</v>
      </c>
      <c r="BK122" s="228">
        <f>BK123+BK135+BK150+BK185+BK191</f>
        <v>0</v>
      </c>
    </row>
    <row r="123" s="12" customFormat="1" ht="22.8" customHeight="1">
      <c r="A123" s="12"/>
      <c r="B123" s="215"/>
      <c r="C123" s="216"/>
      <c r="D123" s="217" t="s">
        <v>82</v>
      </c>
      <c r="E123" s="229" t="s">
        <v>91</v>
      </c>
      <c r="F123" s="229" t="s">
        <v>161</v>
      </c>
      <c r="G123" s="216"/>
      <c r="H123" s="216"/>
      <c r="I123" s="219"/>
      <c r="J123" s="230">
        <f>BK123</f>
        <v>0</v>
      </c>
      <c r="K123" s="216"/>
      <c r="L123" s="221"/>
      <c r="M123" s="222"/>
      <c r="N123" s="223"/>
      <c r="O123" s="223"/>
      <c r="P123" s="224">
        <f>SUM(P124:P134)</f>
        <v>0</v>
      </c>
      <c r="Q123" s="223"/>
      <c r="R123" s="224">
        <f>SUM(R124:R134)</f>
        <v>0</v>
      </c>
      <c r="S123" s="223"/>
      <c r="T123" s="225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6" t="s">
        <v>91</v>
      </c>
      <c r="AT123" s="227" t="s">
        <v>82</v>
      </c>
      <c r="AU123" s="227" t="s">
        <v>91</v>
      </c>
      <c r="AY123" s="226" t="s">
        <v>160</v>
      </c>
      <c r="BK123" s="228">
        <f>SUM(BK124:BK134)</f>
        <v>0</v>
      </c>
    </row>
    <row r="124" s="2" customFormat="1" ht="33" customHeight="1">
      <c r="A124" s="40"/>
      <c r="B124" s="41"/>
      <c r="C124" s="231" t="s">
        <v>91</v>
      </c>
      <c r="D124" s="231" t="s">
        <v>162</v>
      </c>
      <c r="E124" s="232" t="s">
        <v>218</v>
      </c>
      <c r="F124" s="233" t="s">
        <v>219</v>
      </c>
      <c r="G124" s="234" t="s">
        <v>189</v>
      </c>
      <c r="H124" s="235">
        <v>75.385999999999996</v>
      </c>
      <c r="I124" s="236"/>
      <c r="J124" s="237">
        <f>ROUND(I124*H124,2)</f>
        <v>0</v>
      </c>
      <c r="K124" s="233" t="s">
        <v>166</v>
      </c>
      <c r="L124" s="46"/>
      <c r="M124" s="238" t="s">
        <v>1</v>
      </c>
      <c r="N124" s="239" t="s">
        <v>48</v>
      </c>
      <c r="O124" s="93"/>
      <c r="P124" s="240">
        <f>O124*H124</f>
        <v>0</v>
      </c>
      <c r="Q124" s="240">
        <v>0</v>
      </c>
      <c r="R124" s="240">
        <f>Q124*H124</f>
        <v>0</v>
      </c>
      <c r="S124" s="240">
        <v>0</v>
      </c>
      <c r="T124" s="24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2" t="s">
        <v>167</v>
      </c>
      <c r="AT124" s="242" t="s">
        <v>162</v>
      </c>
      <c r="AU124" s="242" t="s">
        <v>93</v>
      </c>
      <c r="AY124" s="18" t="s">
        <v>160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18" t="s">
        <v>91</v>
      </c>
      <c r="BK124" s="243">
        <f>ROUND(I124*H124,2)</f>
        <v>0</v>
      </c>
      <c r="BL124" s="18" t="s">
        <v>167</v>
      </c>
      <c r="BM124" s="242" t="s">
        <v>1447</v>
      </c>
    </row>
    <row r="125" s="13" customFormat="1">
      <c r="A125" s="13"/>
      <c r="B125" s="244"/>
      <c r="C125" s="245"/>
      <c r="D125" s="246" t="s">
        <v>169</v>
      </c>
      <c r="E125" s="247" t="s">
        <v>1</v>
      </c>
      <c r="F125" s="248" t="s">
        <v>1448</v>
      </c>
      <c r="G125" s="245"/>
      <c r="H125" s="247" t="s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4" t="s">
        <v>169</v>
      </c>
      <c r="AU125" s="254" t="s">
        <v>93</v>
      </c>
      <c r="AV125" s="13" t="s">
        <v>91</v>
      </c>
      <c r="AW125" s="13" t="s">
        <v>38</v>
      </c>
      <c r="AX125" s="13" t="s">
        <v>83</v>
      </c>
      <c r="AY125" s="254" t="s">
        <v>160</v>
      </c>
    </row>
    <row r="126" s="13" customFormat="1">
      <c r="A126" s="13"/>
      <c r="B126" s="244"/>
      <c r="C126" s="245"/>
      <c r="D126" s="246" t="s">
        <v>169</v>
      </c>
      <c r="E126" s="247" t="s">
        <v>1</v>
      </c>
      <c r="F126" s="248" t="s">
        <v>1449</v>
      </c>
      <c r="G126" s="245"/>
      <c r="H126" s="247" t="s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4" t="s">
        <v>169</v>
      </c>
      <c r="AU126" s="254" t="s">
        <v>93</v>
      </c>
      <c r="AV126" s="13" t="s">
        <v>91</v>
      </c>
      <c r="AW126" s="13" t="s">
        <v>38</v>
      </c>
      <c r="AX126" s="13" t="s">
        <v>83</v>
      </c>
      <c r="AY126" s="254" t="s">
        <v>160</v>
      </c>
    </row>
    <row r="127" s="14" customFormat="1">
      <c r="A127" s="14"/>
      <c r="B127" s="255"/>
      <c r="C127" s="256"/>
      <c r="D127" s="246" t="s">
        <v>169</v>
      </c>
      <c r="E127" s="257" t="s">
        <v>1</v>
      </c>
      <c r="F127" s="258" t="s">
        <v>1450</v>
      </c>
      <c r="G127" s="256"/>
      <c r="H127" s="259">
        <v>75.385999999999996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169</v>
      </c>
      <c r="AU127" s="265" t="s">
        <v>93</v>
      </c>
      <c r="AV127" s="14" t="s">
        <v>93</v>
      </c>
      <c r="AW127" s="14" t="s">
        <v>38</v>
      </c>
      <c r="AX127" s="14" t="s">
        <v>83</v>
      </c>
      <c r="AY127" s="265" t="s">
        <v>160</v>
      </c>
    </row>
    <row r="128" s="15" customFormat="1">
      <c r="A128" s="15"/>
      <c r="B128" s="266"/>
      <c r="C128" s="267"/>
      <c r="D128" s="246" t="s">
        <v>169</v>
      </c>
      <c r="E128" s="268" t="s">
        <v>1</v>
      </c>
      <c r="F128" s="269" t="s">
        <v>171</v>
      </c>
      <c r="G128" s="267"/>
      <c r="H128" s="270">
        <v>75.385999999999996</v>
      </c>
      <c r="I128" s="271"/>
      <c r="J128" s="267"/>
      <c r="K128" s="267"/>
      <c r="L128" s="272"/>
      <c r="M128" s="273"/>
      <c r="N128" s="274"/>
      <c r="O128" s="274"/>
      <c r="P128" s="274"/>
      <c r="Q128" s="274"/>
      <c r="R128" s="274"/>
      <c r="S128" s="274"/>
      <c r="T128" s="27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6" t="s">
        <v>169</v>
      </c>
      <c r="AU128" s="276" t="s">
        <v>93</v>
      </c>
      <c r="AV128" s="15" t="s">
        <v>167</v>
      </c>
      <c r="AW128" s="15" t="s">
        <v>38</v>
      </c>
      <c r="AX128" s="15" t="s">
        <v>91</v>
      </c>
      <c r="AY128" s="276" t="s">
        <v>160</v>
      </c>
    </row>
    <row r="129" s="2" customFormat="1">
      <c r="A129" s="40"/>
      <c r="B129" s="41"/>
      <c r="C129" s="231" t="s">
        <v>93</v>
      </c>
      <c r="D129" s="231" t="s">
        <v>162</v>
      </c>
      <c r="E129" s="232" t="s">
        <v>537</v>
      </c>
      <c r="F129" s="233" t="s">
        <v>538</v>
      </c>
      <c r="G129" s="234" t="s">
        <v>189</v>
      </c>
      <c r="H129" s="235">
        <v>2.984</v>
      </c>
      <c r="I129" s="236"/>
      <c r="J129" s="237">
        <f>ROUND(I129*H129,2)</f>
        <v>0</v>
      </c>
      <c r="K129" s="233" t="s">
        <v>166</v>
      </c>
      <c r="L129" s="46"/>
      <c r="M129" s="238" t="s">
        <v>1</v>
      </c>
      <c r="N129" s="239" t="s">
        <v>48</v>
      </c>
      <c r="O129" s="93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2" t="s">
        <v>167</v>
      </c>
      <c r="AT129" s="242" t="s">
        <v>162</v>
      </c>
      <c r="AU129" s="242" t="s">
        <v>93</v>
      </c>
      <c r="AY129" s="18" t="s">
        <v>160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18" t="s">
        <v>91</v>
      </c>
      <c r="BK129" s="243">
        <f>ROUND(I129*H129,2)</f>
        <v>0</v>
      </c>
      <c r="BL129" s="18" t="s">
        <v>167</v>
      </c>
      <c r="BM129" s="242" t="s">
        <v>1451</v>
      </c>
    </row>
    <row r="130" s="13" customFormat="1">
      <c r="A130" s="13"/>
      <c r="B130" s="244"/>
      <c r="C130" s="245"/>
      <c r="D130" s="246" t="s">
        <v>169</v>
      </c>
      <c r="E130" s="247" t="s">
        <v>1</v>
      </c>
      <c r="F130" s="248" t="s">
        <v>1448</v>
      </c>
      <c r="G130" s="245"/>
      <c r="H130" s="247" t="s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169</v>
      </c>
      <c r="AU130" s="254" t="s">
        <v>93</v>
      </c>
      <c r="AV130" s="13" t="s">
        <v>91</v>
      </c>
      <c r="AW130" s="13" t="s">
        <v>38</v>
      </c>
      <c r="AX130" s="13" t="s">
        <v>83</v>
      </c>
      <c r="AY130" s="254" t="s">
        <v>160</v>
      </c>
    </row>
    <row r="131" s="14" customFormat="1">
      <c r="A131" s="14"/>
      <c r="B131" s="255"/>
      <c r="C131" s="256"/>
      <c r="D131" s="246" t="s">
        <v>169</v>
      </c>
      <c r="E131" s="257" t="s">
        <v>1</v>
      </c>
      <c r="F131" s="258" t="s">
        <v>1452</v>
      </c>
      <c r="G131" s="256"/>
      <c r="H131" s="259">
        <v>2.984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169</v>
      </c>
      <c r="AU131" s="265" t="s">
        <v>93</v>
      </c>
      <c r="AV131" s="14" t="s">
        <v>93</v>
      </c>
      <c r="AW131" s="14" t="s">
        <v>38</v>
      </c>
      <c r="AX131" s="14" t="s">
        <v>83</v>
      </c>
      <c r="AY131" s="265" t="s">
        <v>160</v>
      </c>
    </row>
    <row r="132" s="15" customFormat="1">
      <c r="A132" s="15"/>
      <c r="B132" s="266"/>
      <c r="C132" s="267"/>
      <c r="D132" s="246" t="s">
        <v>169</v>
      </c>
      <c r="E132" s="268" t="s">
        <v>1</v>
      </c>
      <c r="F132" s="269" t="s">
        <v>171</v>
      </c>
      <c r="G132" s="267"/>
      <c r="H132" s="270">
        <v>2.984</v>
      </c>
      <c r="I132" s="271"/>
      <c r="J132" s="267"/>
      <c r="K132" s="267"/>
      <c r="L132" s="272"/>
      <c r="M132" s="273"/>
      <c r="N132" s="274"/>
      <c r="O132" s="274"/>
      <c r="P132" s="274"/>
      <c r="Q132" s="274"/>
      <c r="R132" s="274"/>
      <c r="S132" s="274"/>
      <c r="T132" s="27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6" t="s">
        <v>169</v>
      </c>
      <c r="AU132" s="276" t="s">
        <v>93</v>
      </c>
      <c r="AV132" s="15" t="s">
        <v>167</v>
      </c>
      <c r="AW132" s="15" t="s">
        <v>38</v>
      </c>
      <c r="AX132" s="15" t="s">
        <v>91</v>
      </c>
      <c r="AY132" s="276" t="s">
        <v>160</v>
      </c>
    </row>
    <row r="133" s="2" customFormat="1" ht="16.5" customHeight="1">
      <c r="A133" s="40"/>
      <c r="B133" s="41"/>
      <c r="C133" s="288" t="s">
        <v>101</v>
      </c>
      <c r="D133" s="288" t="s">
        <v>357</v>
      </c>
      <c r="E133" s="289" t="s">
        <v>1453</v>
      </c>
      <c r="F133" s="290" t="s">
        <v>1454</v>
      </c>
      <c r="G133" s="291" t="s">
        <v>276</v>
      </c>
      <c r="H133" s="292">
        <v>5.968</v>
      </c>
      <c r="I133" s="293"/>
      <c r="J133" s="294">
        <f>ROUND(I133*H133,2)</f>
        <v>0</v>
      </c>
      <c r="K133" s="290" t="s">
        <v>166</v>
      </c>
      <c r="L133" s="295"/>
      <c r="M133" s="296" t="s">
        <v>1</v>
      </c>
      <c r="N133" s="297" t="s">
        <v>48</v>
      </c>
      <c r="O133" s="93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2" t="s">
        <v>229</v>
      </c>
      <c r="AT133" s="242" t="s">
        <v>357</v>
      </c>
      <c r="AU133" s="242" t="s">
        <v>93</v>
      </c>
      <c r="AY133" s="18" t="s">
        <v>160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8" t="s">
        <v>91</v>
      </c>
      <c r="BK133" s="243">
        <f>ROUND(I133*H133,2)</f>
        <v>0</v>
      </c>
      <c r="BL133" s="18" t="s">
        <v>167</v>
      </c>
      <c r="BM133" s="242" t="s">
        <v>1455</v>
      </c>
    </row>
    <row r="134" s="14" customFormat="1">
      <c r="A134" s="14"/>
      <c r="B134" s="255"/>
      <c r="C134" s="256"/>
      <c r="D134" s="246" t="s">
        <v>169</v>
      </c>
      <c r="E134" s="256"/>
      <c r="F134" s="258" t="s">
        <v>1456</v>
      </c>
      <c r="G134" s="256"/>
      <c r="H134" s="259">
        <v>5.968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169</v>
      </c>
      <c r="AU134" s="265" t="s">
        <v>93</v>
      </c>
      <c r="AV134" s="14" t="s">
        <v>93</v>
      </c>
      <c r="AW134" s="14" t="s">
        <v>4</v>
      </c>
      <c r="AX134" s="14" t="s">
        <v>91</v>
      </c>
      <c r="AY134" s="265" t="s">
        <v>160</v>
      </c>
    </row>
    <row r="135" s="12" customFormat="1" ht="22.8" customHeight="1">
      <c r="A135" s="12"/>
      <c r="B135" s="215"/>
      <c r="C135" s="216"/>
      <c r="D135" s="217" t="s">
        <v>82</v>
      </c>
      <c r="E135" s="229" t="s">
        <v>93</v>
      </c>
      <c r="F135" s="229" t="s">
        <v>248</v>
      </c>
      <c r="G135" s="216"/>
      <c r="H135" s="216"/>
      <c r="I135" s="219"/>
      <c r="J135" s="230">
        <f>BK135</f>
        <v>0</v>
      </c>
      <c r="K135" s="216"/>
      <c r="L135" s="221"/>
      <c r="M135" s="222"/>
      <c r="N135" s="223"/>
      <c r="O135" s="223"/>
      <c r="P135" s="224">
        <f>SUM(P136:P149)</f>
        <v>0</v>
      </c>
      <c r="Q135" s="223"/>
      <c r="R135" s="224">
        <f>SUM(R136:R149)</f>
        <v>0.50372819999999996</v>
      </c>
      <c r="S135" s="223"/>
      <c r="T135" s="225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6" t="s">
        <v>91</v>
      </c>
      <c r="AT135" s="227" t="s">
        <v>82</v>
      </c>
      <c r="AU135" s="227" t="s">
        <v>91</v>
      </c>
      <c r="AY135" s="226" t="s">
        <v>160</v>
      </c>
      <c r="BK135" s="228">
        <f>SUM(BK136:BK149)</f>
        <v>0</v>
      </c>
    </row>
    <row r="136" s="2" customFormat="1" ht="16.5" customHeight="1">
      <c r="A136" s="40"/>
      <c r="B136" s="41"/>
      <c r="C136" s="231" t="s">
        <v>167</v>
      </c>
      <c r="D136" s="231" t="s">
        <v>162</v>
      </c>
      <c r="E136" s="232" t="s">
        <v>1457</v>
      </c>
      <c r="F136" s="233" t="s">
        <v>1458</v>
      </c>
      <c r="G136" s="234" t="s">
        <v>189</v>
      </c>
      <c r="H136" s="235">
        <v>0.255</v>
      </c>
      <c r="I136" s="236"/>
      <c r="J136" s="237">
        <f>ROUND(I136*H136,2)</f>
        <v>0</v>
      </c>
      <c r="K136" s="233" t="s">
        <v>166</v>
      </c>
      <c r="L136" s="46"/>
      <c r="M136" s="238" t="s">
        <v>1</v>
      </c>
      <c r="N136" s="239" t="s">
        <v>48</v>
      </c>
      <c r="O136" s="93"/>
      <c r="P136" s="240">
        <f>O136*H136</f>
        <v>0</v>
      </c>
      <c r="Q136" s="240">
        <v>1.9199999999999999</v>
      </c>
      <c r="R136" s="240">
        <f>Q136*H136</f>
        <v>0.48959999999999998</v>
      </c>
      <c r="S136" s="240">
        <v>0</v>
      </c>
      <c r="T136" s="241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2" t="s">
        <v>167</v>
      </c>
      <c r="AT136" s="242" t="s">
        <v>162</v>
      </c>
      <c r="AU136" s="242" t="s">
        <v>93</v>
      </c>
      <c r="AY136" s="18" t="s">
        <v>160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8" t="s">
        <v>91</v>
      </c>
      <c r="BK136" s="243">
        <f>ROUND(I136*H136,2)</f>
        <v>0</v>
      </c>
      <c r="BL136" s="18" t="s">
        <v>167</v>
      </c>
      <c r="BM136" s="242" t="s">
        <v>1459</v>
      </c>
    </row>
    <row r="137" s="13" customFormat="1">
      <c r="A137" s="13"/>
      <c r="B137" s="244"/>
      <c r="C137" s="245"/>
      <c r="D137" s="246" t="s">
        <v>169</v>
      </c>
      <c r="E137" s="247" t="s">
        <v>1</v>
      </c>
      <c r="F137" s="248" t="s">
        <v>1448</v>
      </c>
      <c r="G137" s="245"/>
      <c r="H137" s="247" t="s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169</v>
      </c>
      <c r="AU137" s="254" t="s">
        <v>93</v>
      </c>
      <c r="AV137" s="13" t="s">
        <v>91</v>
      </c>
      <c r="AW137" s="13" t="s">
        <v>38</v>
      </c>
      <c r="AX137" s="13" t="s">
        <v>83</v>
      </c>
      <c r="AY137" s="254" t="s">
        <v>160</v>
      </c>
    </row>
    <row r="138" s="14" customFormat="1">
      <c r="A138" s="14"/>
      <c r="B138" s="255"/>
      <c r="C138" s="256"/>
      <c r="D138" s="246" t="s">
        <v>169</v>
      </c>
      <c r="E138" s="257" t="s">
        <v>1</v>
      </c>
      <c r="F138" s="258" t="s">
        <v>1460</v>
      </c>
      <c r="G138" s="256"/>
      <c r="H138" s="259">
        <v>0.255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169</v>
      </c>
      <c r="AU138" s="265" t="s">
        <v>93</v>
      </c>
      <c r="AV138" s="14" t="s">
        <v>93</v>
      </c>
      <c r="AW138" s="14" t="s">
        <v>38</v>
      </c>
      <c r="AX138" s="14" t="s">
        <v>83</v>
      </c>
      <c r="AY138" s="265" t="s">
        <v>160</v>
      </c>
    </row>
    <row r="139" s="15" customFormat="1">
      <c r="A139" s="15"/>
      <c r="B139" s="266"/>
      <c r="C139" s="267"/>
      <c r="D139" s="246" t="s">
        <v>169</v>
      </c>
      <c r="E139" s="268" t="s">
        <v>1</v>
      </c>
      <c r="F139" s="269" t="s">
        <v>171</v>
      </c>
      <c r="G139" s="267"/>
      <c r="H139" s="270">
        <v>0.255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169</v>
      </c>
      <c r="AU139" s="276" t="s">
        <v>93</v>
      </c>
      <c r="AV139" s="15" t="s">
        <v>167</v>
      </c>
      <c r="AW139" s="15" t="s">
        <v>38</v>
      </c>
      <c r="AX139" s="15" t="s">
        <v>91</v>
      </c>
      <c r="AY139" s="276" t="s">
        <v>160</v>
      </c>
    </row>
    <row r="140" s="2" customFormat="1">
      <c r="A140" s="40"/>
      <c r="B140" s="41"/>
      <c r="C140" s="231" t="s">
        <v>186</v>
      </c>
      <c r="D140" s="231" t="s">
        <v>162</v>
      </c>
      <c r="E140" s="232" t="s">
        <v>1461</v>
      </c>
      <c r="F140" s="233" t="s">
        <v>1462</v>
      </c>
      <c r="G140" s="234" t="s">
        <v>177</v>
      </c>
      <c r="H140" s="235">
        <v>17</v>
      </c>
      <c r="I140" s="236"/>
      <c r="J140" s="237">
        <f>ROUND(I140*H140,2)</f>
        <v>0</v>
      </c>
      <c r="K140" s="233" t="s">
        <v>166</v>
      </c>
      <c r="L140" s="46"/>
      <c r="M140" s="238" t="s">
        <v>1</v>
      </c>
      <c r="N140" s="239" t="s">
        <v>48</v>
      </c>
      <c r="O140" s="93"/>
      <c r="P140" s="240">
        <f>O140*H140</f>
        <v>0</v>
      </c>
      <c r="Q140" s="240">
        <v>0.00072999999999999996</v>
      </c>
      <c r="R140" s="240">
        <f>Q140*H140</f>
        <v>0.012409999999999999</v>
      </c>
      <c r="S140" s="240">
        <v>0</v>
      </c>
      <c r="T140" s="241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2" t="s">
        <v>167</v>
      </c>
      <c r="AT140" s="242" t="s">
        <v>162</v>
      </c>
      <c r="AU140" s="242" t="s">
        <v>93</v>
      </c>
      <c r="AY140" s="18" t="s">
        <v>160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8" t="s">
        <v>91</v>
      </c>
      <c r="BK140" s="243">
        <f>ROUND(I140*H140,2)</f>
        <v>0</v>
      </c>
      <c r="BL140" s="18" t="s">
        <v>167</v>
      </c>
      <c r="BM140" s="242" t="s">
        <v>1463</v>
      </c>
    </row>
    <row r="141" s="13" customFormat="1">
      <c r="A141" s="13"/>
      <c r="B141" s="244"/>
      <c r="C141" s="245"/>
      <c r="D141" s="246" t="s">
        <v>169</v>
      </c>
      <c r="E141" s="247" t="s">
        <v>1</v>
      </c>
      <c r="F141" s="248" t="s">
        <v>1448</v>
      </c>
      <c r="G141" s="245"/>
      <c r="H141" s="247" t="s">
        <v>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169</v>
      </c>
      <c r="AU141" s="254" t="s">
        <v>93</v>
      </c>
      <c r="AV141" s="13" t="s">
        <v>91</v>
      </c>
      <c r="AW141" s="13" t="s">
        <v>38</v>
      </c>
      <c r="AX141" s="13" t="s">
        <v>83</v>
      </c>
      <c r="AY141" s="254" t="s">
        <v>160</v>
      </c>
    </row>
    <row r="142" s="14" customFormat="1">
      <c r="A142" s="14"/>
      <c r="B142" s="255"/>
      <c r="C142" s="256"/>
      <c r="D142" s="246" t="s">
        <v>169</v>
      </c>
      <c r="E142" s="257" t="s">
        <v>1</v>
      </c>
      <c r="F142" s="258" t="s">
        <v>297</v>
      </c>
      <c r="G142" s="256"/>
      <c r="H142" s="259">
        <v>17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169</v>
      </c>
      <c r="AU142" s="265" t="s">
        <v>93</v>
      </c>
      <c r="AV142" s="14" t="s">
        <v>93</v>
      </c>
      <c r="AW142" s="14" t="s">
        <v>38</v>
      </c>
      <c r="AX142" s="14" t="s">
        <v>83</v>
      </c>
      <c r="AY142" s="265" t="s">
        <v>160</v>
      </c>
    </row>
    <row r="143" s="15" customFormat="1">
      <c r="A143" s="15"/>
      <c r="B143" s="266"/>
      <c r="C143" s="267"/>
      <c r="D143" s="246" t="s">
        <v>169</v>
      </c>
      <c r="E143" s="268" t="s">
        <v>1</v>
      </c>
      <c r="F143" s="269" t="s">
        <v>171</v>
      </c>
      <c r="G143" s="267"/>
      <c r="H143" s="270">
        <v>17</v>
      </c>
      <c r="I143" s="271"/>
      <c r="J143" s="267"/>
      <c r="K143" s="267"/>
      <c r="L143" s="272"/>
      <c r="M143" s="273"/>
      <c r="N143" s="274"/>
      <c r="O143" s="274"/>
      <c r="P143" s="274"/>
      <c r="Q143" s="274"/>
      <c r="R143" s="274"/>
      <c r="S143" s="274"/>
      <c r="T143" s="27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6" t="s">
        <v>169</v>
      </c>
      <c r="AU143" s="276" t="s">
        <v>93</v>
      </c>
      <c r="AV143" s="15" t="s">
        <v>167</v>
      </c>
      <c r="AW143" s="15" t="s">
        <v>38</v>
      </c>
      <c r="AX143" s="15" t="s">
        <v>91</v>
      </c>
      <c r="AY143" s="276" t="s">
        <v>160</v>
      </c>
    </row>
    <row r="144" s="2" customFormat="1">
      <c r="A144" s="40"/>
      <c r="B144" s="41"/>
      <c r="C144" s="231" t="s">
        <v>217</v>
      </c>
      <c r="D144" s="231" t="s">
        <v>162</v>
      </c>
      <c r="E144" s="232" t="s">
        <v>587</v>
      </c>
      <c r="F144" s="233" t="s">
        <v>588</v>
      </c>
      <c r="G144" s="234" t="s">
        <v>182</v>
      </c>
      <c r="H144" s="235">
        <v>5.0999999999999996</v>
      </c>
      <c r="I144" s="236"/>
      <c r="J144" s="237">
        <f>ROUND(I144*H144,2)</f>
        <v>0</v>
      </c>
      <c r="K144" s="233" t="s">
        <v>166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0.00010000000000000001</v>
      </c>
      <c r="R144" s="240">
        <f>Q144*H144</f>
        <v>0.00051000000000000004</v>
      </c>
      <c r="S144" s="240">
        <v>0</v>
      </c>
      <c r="T144" s="24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167</v>
      </c>
      <c r="AT144" s="242" t="s">
        <v>162</v>
      </c>
      <c r="AU144" s="242" t="s">
        <v>93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167</v>
      </c>
      <c r="BM144" s="242" t="s">
        <v>1464</v>
      </c>
    </row>
    <row r="145" s="13" customFormat="1">
      <c r="A145" s="13"/>
      <c r="B145" s="244"/>
      <c r="C145" s="245"/>
      <c r="D145" s="246" t="s">
        <v>169</v>
      </c>
      <c r="E145" s="247" t="s">
        <v>1</v>
      </c>
      <c r="F145" s="248" t="s">
        <v>1448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169</v>
      </c>
      <c r="AU145" s="254" t="s">
        <v>93</v>
      </c>
      <c r="AV145" s="13" t="s">
        <v>91</v>
      </c>
      <c r="AW145" s="13" t="s">
        <v>38</v>
      </c>
      <c r="AX145" s="13" t="s">
        <v>83</v>
      </c>
      <c r="AY145" s="254" t="s">
        <v>160</v>
      </c>
    </row>
    <row r="146" s="14" customFormat="1">
      <c r="A146" s="14"/>
      <c r="B146" s="255"/>
      <c r="C146" s="256"/>
      <c r="D146" s="246" t="s">
        <v>169</v>
      </c>
      <c r="E146" s="257" t="s">
        <v>1</v>
      </c>
      <c r="F146" s="258" t="s">
        <v>1465</v>
      </c>
      <c r="G146" s="256"/>
      <c r="H146" s="259">
        <v>5.0999999999999996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169</v>
      </c>
      <c r="AU146" s="265" t="s">
        <v>93</v>
      </c>
      <c r="AV146" s="14" t="s">
        <v>93</v>
      </c>
      <c r="AW146" s="14" t="s">
        <v>38</v>
      </c>
      <c r="AX146" s="14" t="s">
        <v>83</v>
      </c>
      <c r="AY146" s="265" t="s">
        <v>160</v>
      </c>
    </row>
    <row r="147" s="15" customFormat="1">
      <c r="A147" s="15"/>
      <c r="B147" s="266"/>
      <c r="C147" s="267"/>
      <c r="D147" s="246" t="s">
        <v>169</v>
      </c>
      <c r="E147" s="268" t="s">
        <v>1</v>
      </c>
      <c r="F147" s="269" t="s">
        <v>171</v>
      </c>
      <c r="G147" s="267"/>
      <c r="H147" s="270">
        <v>5.0999999999999996</v>
      </c>
      <c r="I147" s="271"/>
      <c r="J147" s="267"/>
      <c r="K147" s="267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169</v>
      </c>
      <c r="AU147" s="276" t="s">
        <v>93</v>
      </c>
      <c r="AV147" s="15" t="s">
        <v>167</v>
      </c>
      <c r="AW147" s="15" t="s">
        <v>38</v>
      </c>
      <c r="AX147" s="15" t="s">
        <v>91</v>
      </c>
      <c r="AY147" s="276" t="s">
        <v>160</v>
      </c>
    </row>
    <row r="148" s="2" customFormat="1">
      <c r="A148" s="40"/>
      <c r="B148" s="41"/>
      <c r="C148" s="288" t="s">
        <v>223</v>
      </c>
      <c r="D148" s="288" t="s">
        <v>357</v>
      </c>
      <c r="E148" s="289" t="s">
        <v>591</v>
      </c>
      <c r="F148" s="290" t="s">
        <v>592</v>
      </c>
      <c r="G148" s="291" t="s">
        <v>182</v>
      </c>
      <c r="H148" s="292">
        <v>6.0410000000000004</v>
      </c>
      <c r="I148" s="293"/>
      <c r="J148" s="294">
        <f>ROUND(I148*H148,2)</f>
        <v>0</v>
      </c>
      <c r="K148" s="290" t="s">
        <v>166</v>
      </c>
      <c r="L148" s="295"/>
      <c r="M148" s="296" t="s">
        <v>1</v>
      </c>
      <c r="N148" s="297" t="s">
        <v>48</v>
      </c>
      <c r="O148" s="93"/>
      <c r="P148" s="240">
        <f>O148*H148</f>
        <v>0</v>
      </c>
      <c r="Q148" s="240">
        <v>0.00020000000000000001</v>
      </c>
      <c r="R148" s="240">
        <f>Q148*H148</f>
        <v>0.0012082000000000002</v>
      </c>
      <c r="S148" s="240">
        <v>0</v>
      </c>
      <c r="T148" s="241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2" t="s">
        <v>229</v>
      </c>
      <c r="AT148" s="242" t="s">
        <v>357</v>
      </c>
      <c r="AU148" s="242" t="s">
        <v>93</v>
      </c>
      <c r="AY148" s="18" t="s">
        <v>160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8" t="s">
        <v>91</v>
      </c>
      <c r="BK148" s="243">
        <f>ROUND(I148*H148,2)</f>
        <v>0</v>
      </c>
      <c r="BL148" s="18" t="s">
        <v>167</v>
      </c>
      <c r="BM148" s="242" t="s">
        <v>1466</v>
      </c>
    </row>
    <row r="149" s="14" customFormat="1">
      <c r="A149" s="14"/>
      <c r="B149" s="255"/>
      <c r="C149" s="256"/>
      <c r="D149" s="246" t="s">
        <v>169</v>
      </c>
      <c r="E149" s="256"/>
      <c r="F149" s="258" t="s">
        <v>1467</v>
      </c>
      <c r="G149" s="256"/>
      <c r="H149" s="259">
        <v>6.0410000000000004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169</v>
      </c>
      <c r="AU149" s="265" t="s">
        <v>93</v>
      </c>
      <c r="AV149" s="14" t="s">
        <v>93</v>
      </c>
      <c r="AW149" s="14" t="s">
        <v>4</v>
      </c>
      <c r="AX149" s="14" t="s">
        <v>91</v>
      </c>
      <c r="AY149" s="265" t="s">
        <v>160</v>
      </c>
    </row>
    <row r="150" s="12" customFormat="1" ht="22.8" customHeight="1">
      <c r="A150" s="12"/>
      <c r="B150" s="215"/>
      <c r="C150" s="216"/>
      <c r="D150" s="217" t="s">
        <v>82</v>
      </c>
      <c r="E150" s="229" t="s">
        <v>186</v>
      </c>
      <c r="F150" s="229" t="s">
        <v>313</v>
      </c>
      <c r="G150" s="216"/>
      <c r="H150" s="216"/>
      <c r="I150" s="219"/>
      <c r="J150" s="230">
        <f>BK150</f>
        <v>0</v>
      </c>
      <c r="K150" s="216"/>
      <c r="L150" s="221"/>
      <c r="M150" s="222"/>
      <c r="N150" s="223"/>
      <c r="O150" s="223"/>
      <c r="P150" s="224">
        <f>SUM(P151:P184)</f>
        <v>0</v>
      </c>
      <c r="Q150" s="223"/>
      <c r="R150" s="224">
        <f>SUM(R151:R184)</f>
        <v>0</v>
      </c>
      <c r="S150" s="223"/>
      <c r="T150" s="225">
        <f>SUM(T151:T184)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6" t="s">
        <v>91</v>
      </c>
      <c r="AT150" s="227" t="s">
        <v>82</v>
      </c>
      <c r="AU150" s="227" t="s">
        <v>91</v>
      </c>
      <c r="AY150" s="226" t="s">
        <v>160</v>
      </c>
      <c r="BK150" s="228">
        <f>SUM(BK151:BK184)</f>
        <v>0</v>
      </c>
    </row>
    <row r="151" s="2" customFormat="1" ht="21.75" customHeight="1">
      <c r="A151" s="40"/>
      <c r="B151" s="41"/>
      <c r="C151" s="231" t="s">
        <v>229</v>
      </c>
      <c r="D151" s="231" t="s">
        <v>162</v>
      </c>
      <c r="E151" s="232" t="s">
        <v>1468</v>
      </c>
      <c r="F151" s="233" t="s">
        <v>1469</v>
      </c>
      <c r="G151" s="234" t="s">
        <v>182</v>
      </c>
      <c r="H151" s="235">
        <v>150.77199999999999</v>
      </c>
      <c r="I151" s="236"/>
      <c r="J151" s="237">
        <f>ROUND(I151*H151,2)</f>
        <v>0</v>
      </c>
      <c r="K151" s="233" t="s">
        <v>1</v>
      </c>
      <c r="L151" s="46"/>
      <c r="M151" s="238" t="s">
        <v>1</v>
      </c>
      <c r="N151" s="239" t="s">
        <v>48</v>
      </c>
      <c r="O151" s="93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2" t="s">
        <v>167</v>
      </c>
      <c r="AT151" s="242" t="s">
        <v>162</v>
      </c>
      <c r="AU151" s="242" t="s">
        <v>93</v>
      </c>
      <c r="AY151" s="18" t="s">
        <v>160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8" t="s">
        <v>91</v>
      </c>
      <c r="BK151" s="243">
        <f>ROUND(I151*H151,2)</f>
        <v>0</v>
      </c>
      <c r="BL151" s="18" t="s">
        <v>167</v>
      </c>
      <c r="BM151" s="242" t="s">
        <v>1470</v>
      </c>
    </row>
    <row r="152" s="13" customFormat="1">
      <c r="A152" s="13"/>
      <c r="B152" s="244"/>
      <c r="C152" s="245"/>
      <c r="D152" s="246" t="s">
        <v>169</v>
      </c>
      <c r="E152" s="247" t="s">
        <v>1</v>
      </c>
      <c r="F152" s="248" t="s">
        <v>1448</v>
      </c>
      <c r="G152" s="245"/>
      <c r="H152" s="247" t="s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169</v>
      </c>
      <c r="AU152" s="254" t="s">
        <v>93</v>
      </c>
      <c r="AV152" s="13" t="s">
        <v>91</v>
      </c>
      <c r="AW152" s="13" t="s">
        <v>38</v>
      </c>
      <c r="AX152" s="13" t="s">
        <v>83</v>
      </c>
      <c r="AY152" s="254" t="s">
        <v>160</v>
      </c>
    </row>
    <row r="153" s="13" customFormat="1">
      <c r="A153" s="13"/>
      <c r="B153" s="244"/>
      <c r="C153" s="245"/>
      <c r="D153" s="246" t="s">
        <v>169</v>
      </c>
      <c r="E153" s="247" t="s">
        <v>1</v>
      </c>
      <c r="F153" s="248" t="s">
        <v>1471</v>
      </c>
      <c r="G153" s="245"/>
      <c r="H153" s="247" t="s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169</v>
      </c>
      <c r="AU153" s="254" t="s">
        <v>93</v>
      </c>
      <c r="AV153" s="13" t="s">
        <v>91</v>
      </c>
      <c r="AW153" s="13" t="s">
        <v>38</v>
      </c>
      <c r="AX153" s="13" t="s">
        <v>83</v>
      </c>
      <c r="AY153" s="254" t="s">
        <v>160</v>
      </c>
    </row>
    <row r="154" s="13" customFormat="1">
      <c r="A154" s="13"/>
      <c r="B154" s="244"/>
      <c r="C154" s="245"/>
      <c r="D154" s="246" t="s">
        <v>169</v>
      </c>
      <c r="E154" s="247" t="s">
        <v>1</v>
      </c>
      <c r="F154" s="248" t="s">
        <v>1472</v>
      </c>
      <c r="G154" s="245"/>
      <c r="H154" s="247" t="s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169</v>
      </c>
      <c r="AU154" s="254" t="s">
        <v>93</v>
      </c>
      <c r="AV154" s="13" t="s">
        <v>91</v>
      </c>
      <c r="AW154" s="13" t="s">
        <v>38</v>
      </c>
      <c r="AX154" s="13" t="s">
        <v>83</v>
      </c>
      <c r="AY154" s="254" t="s">
        <v>160</v>
      </c>
    </row>
    <row r="155" s="14" customFormat="1">
      <c r="A155" s="14"/>
      <c r="B155" s="255"/>
      <c r="C155" s="256"/>
      <c r="D155" s="246" t="s">
        <v>169</v>
      </c>
      <c r="E155" s="257" t="s">
        <v>1</v>
      </c>
      <c r="F155" s="258" t="s">
        <v>1473</v>
      </c>
      <c r="G155" s="256"/>
      <c r="H155" s="259">
        <v>150.77199999999999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169</v>
      </c>
      <c r="AU155" s="265" t="s">
        <v>93</v>
      </c>
      <c r="AV155" s="14" t="s">
        <v>93</v>
      </c>
      <c r="AW155" s="14" t="s">
        <v>38</v>
      </c>
      <c r="AX155" s="14" t="s">
        <v>83</v>
      </c>
      <c r="AY155" s="265" t="s">
        <v>160</v>
      </c>
    </row>
    <row r="156" s="15" customFormat="1">
      <c r="A156" s="15"/>
      <c r="B156" s="266"/>
      <c r="C156" s="267"/>
      <c r="D156" s="246" t="s">
        <v>169</v>
      </c>
      <c r="E156" s="268" t="s">
        <v>1</v>
      </c>
      <c r="F156" s="269" t="s">
        <v>171</v>
      </c>
      <c r="G156" s="267"/>
      <c r="H156" s="270">
        <v>150.77199999999999</v>
      </c>
      <c r="I156" s="271"/>
      <c r="J156" s="267"/>
      <c r="K156" s="267"/>
      <c r="L156" s="272"/>
      <c r="M156" s="273"/>
      <c r="N156" s="274"/>
      <c r="O156" s="274"/>
      <c r="P156" s="274"/>
      <c r="Q156" s="274"/>
      <c r="R156" s="274"/>
      <c r="S156" s="274"/>
      <c r="T156" s="27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6" t="s">
        <v>169</v>
      </c>
      <c r="AU156" s="276" t="s">
        <v>93</v>
      </c>
      <c r="AV156" s="15" t="s">
        <v>167</v>
      </c>
      <c r="AW156" s="15" t="s">
        <v>38</v>
      </c>
      <c r="AX156" s="15" t="s">
        <v>91</v>
      </c>
      <c r="AY156" s="276" t="s">
        <v>160</v>
      </c>
    </row>
    <row r="157" s="2" customFormat="1" ht="16.5" customHeight="1">
      <c r="A157" s="40"/>
      <c r="B157" s="41"/>
      <c r="C157" s="231" t="s">
        <v>233</v>
      </c>
      <c r="D157" s="231" t="s">
        <v>162</v>
      </c>
      <c r="E157" s="232" t="s">
        <v>1474</v>
      </c>
      <c r="F157" s="233" t="s">
        <v>1475</v>
      </c>
      <c r="G157" s="234" t="s">
        <v>182</v>
      </c>
      <c r="H157" s="235">
        <v>150.77199999999999</v>
      </c>
      <c r="I157" s="236"/>
      <c r="J157" s="237">
        <f>ROUND(I157*H157,2)</f>
        <v>0</v>
      </c>
      <c r="K157" s="233" t="s">
        <v>166</v>
      </c>
      <c r="L157" s="46"/>
      <c r="M157" s="238" t="s">
        <v>1</v>
      </c>
      <c r="N157" s="239" t="s">
        <v>48</v>
      </c>
      <c r="O157" s="93"/>
      <c r="P157" s="240">
        <f>O157*H157</f>
        <v>0</v>
      </c>
      <c r="Q157" s="240">
        <v>0</v>
      </c>
      <c r="R157" s="240">
        <f>Q157*H157</f>
        <v>0</v>
      </c>
      <c r="S157" s="240">
        <v>0</v>
      </c>
      <c r="T157" s="241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2" t="s">
        <v>167</v>
      </c>
      <c r="AT157" s="242" t="s">
        <v>162</v>
      </c>
      <c r="AU157" s="242" t="s">
        <v>93</v>
      </c>
      <c r="AY157" s="18" t="s">
        <v>160</v>
      </c>
      <c r="BE157" s="243">
        <f>IF(N157="základní",J157,0)</f>
        <v>0</v>
      </c>
      <c r="BF157" s="243">
        <f>IF(N157="snížená",J157,0)</f>
        <v>0</v>
      </c>
      <c r="BG157" s="243">
        <f>IF(N157="zákl. přenesená",J157,0)</f>
        <v>0</v>
      </c>
      <c r="BH157" s="243">
        <f>IF(N157="sníž. přenesená",J157,0)</f>
        <v>0</v>
      </c>
      <c r="BI157" s="243">
        <f>IF(N157="nulová",J157,0)</f>
        <v>0</v>
      </c>
      <c r="BJ157" s="18" t="s">
        <v>91</v>
      </c>
      <c r="BK157" s="243">
        <f>ROUND(I157*H157,2)</f>
        <v>0</v>
      </c>
      <c r="BL157" s="18" t="s">
        <v>167</v>
      </c>
      <c r="BM157" s="242" t="s">
        <v>1476</v>
      </c>
    </row>
    <row r="158" s="13" customFormat="1">
      <c r="A158" s="13"/>
      <c r="B158" s="244"/>
      <c r="C158" s="245"/>
      <c r="D158" s="246" t="s">
        <v>169</v>
      </c>
      <c r="E158" s="247" t="s">
        <v>1</v>
      </c>
      <c r="F158" s="248" t="s">
        <v>1448</v>
      </c>
      <c r="G158" s="245"/>
      <c r="H158" s="247" t="s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169</v>
      </c>
      <c r="AU158" s="254" t="s">
        <v>93</v>
      </c>
      <c r="AV158" s="13" t="s">
        <v>91</v>
      </c>
      <c r="AW158" s="13" t="s">
        <v>38</v>
      </c>
      <c r="AX158" s="13" t="s">
        <v>83</v>
      </c>
      <c r="AY158" s="254" t="s">
        <v>160</v>
      </c>
    </row>
    <row r="159" s="13" customFormat="1">
      <c r="A159" s="13"/>
      <c r="B159" s="244"/>
      <c r="C159" s="245"/>
      <c r="D159" s="246" t="s">
        <v>169</v>
      </c>
      <c r="E159" s="247" t="s">
        <v>1</v>
      </c>
      <c r="F159" s="248" t="s">
        <v>1477</v>
      </c>
      <c r="G159" s="245"/>
      <c r="H159" s="247" t="s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169</v>
      </c>
      <c r="AU159" s="254" t="s">
        <v>93</v>
      </c>
      <c r="AV159" s="13" t="s">
        <v>91</v>
      </c>
      <c r="AW159" s="13" t="s">
        <v>38</v>
      </c>
      <c r="AX159" s="13" t="s">
        <v>83</v>
      </c>
      <c r="AY159" s="254" t="s">
        <v>160</v>
      </c>
    </row>
    <row r="160" s="14" customFormat="1">
      <c r="A160" s="14"/>
      <c r="B160" s="255"/>
      <c r="C160" s="256"/>
      <c r="D160" s="246" t="s">
        <v>169</v>
      </c>
      <c r="E160" s="257" t="s">
        <v>1</v>
      </c>
      <c r="F160" s="258" t="s">
        <v>1478</v>
      </c>
      <c r="G160" s="256"/>
      <c r="H160" s="259">
        <v>150.77199999999999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169</v>
      </c>
      <c r="AU160" s="265" t="s">
        <v>93</v>
      </c>
      <c r="AV160" s="14" t="s">
        <v>93</v>
      </c>
      <c r="AW160" s="14" t="s">
        <v>38</v>
      </c>
      <c r="AX160" s="14" t="s">
        <v>83</v>
      </c>
      <c r="AY160" s="265" t="s">
        <v>160</v>
      </c>
    </row>
    <row r="161" s="15" customFormat="1">
      <c r="A161" s="15"/>
      <c r="B161" s="266"/>
      <c r="C161" s="267"/>
      <c r="D161" s="246" t="s">
        <v>169</v>
      </c>
      <c r="E161" s="268" t="s">
        <v>1</v>
      </c>
      <c r="F161" s="269" t="s">
        <v>171</v>
      </c>
      <c r="G161" s="267"/>
      <c r="H161" s="270">
        <v>150.77199999999999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169</v>
      </c>
      <c r="AU161" s="276" t="s">
        <v>93</v>
      </c>
      <c r="AV161" s="15" t="s">
        <v>167</v>
      </c>
      <c r="AW161" s="15" t="s">
        <v>38</v>
      </c>
      <c r="AX161" s="15" t="s">
        <v>91</v>
      </c>
      <c r="AY161" s="276" t="s">
        <v>160</v>
      </c>
    </row>
    <row r="162" s="2" customFormat="1" ht="16.5" customHeight="1">
      <c r="A162" s="40"/>
      <c r="B162" s="41"/>
      <c r="C162" s="231" t="s">
        <v>249</v>
      </c>
      <c r="D162" s="231" t="s">
        <v>162</v>
      </c>
      <c r="E162" s="232" t="s">
        <v>315</v>
      </c>
      <c r="F162" s="233" t="s">
        <v>316</v>
      </c>
      <c r="G162" s="234" t="s">
        <v>182</v>
      </c>
      <c r="H162" s="235">
        <v>150.77199999999999</v>
      </c>
      <c r="I162" s="236"/>
      <c r="J162" s="237">
        <f>ROUND(I162*H162,2)</f>
        <v>0</v>
      </c>
      <c r="K162" s="233" t="s">
        <v>166</v>
      </c>
      <c r="L162" s="46"/>
      <c r="M162" s="238" t="s">
        <v>1</v>
      </c>
      <c r="N162" s="239" t="s">
        <v>48</v>
      </c>
      <c r="O162" s="93"/>
      <c r="P162" s="240">
        <f>O162*H162</f>
        <v>0</v>
      </c>
      <c r="Q162" s="240">
        <v>0</v>
      </c>
      <c r="R162" s="240">
        <f>Q162*H162</f>
        <v>0</v>
      </c>
      <c r="S162" s="240">
        <v>0</v>
      </c>
      <c r="T162" s="241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2" t="s">
        <v>167</v>
      </c>
      <c r="AT162" s="242" t="s">
        <v>162</v>
      </c>
      <c r="AU162" s="242" t="s">
        <v>93</v>
      </c>
      <c r="AY162" s="18" t="s">
        <v>160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8" t="s">
        <v>91</v>
      </c>
      <c r="BK162" s="243">
        <f>ROUND(I162*H162,2)</f>
        <v>0</v>
      </c>
      <c r="BL162" s="18" t="s">
        <v>167</v>
      </c>
      <c r="BM162" s="242" t="s">
        <v>1479</v>
      </c>
    </row>
    <row r="163" s="13" customFormat="1">
      <c r="A163" s="13"/>
      <c r="B163" s="244"/>
      <c r="C163" s="245"/>
      <c r="D163" s="246" t="s">
        <v>169</v>
      </c>
      <c r="E163" s="247" t="s">
        <v>1</v>
      </c>
      <c r="F163" s="248" t="s">
        <v>1448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169</v>
      </c>
      <c r="AU163" s="254" t="s">
        <v>93</v>
      </c>
      <c r="AV163" s="13" t="s">
        <v>91</v>
      </c>
      <c r="AW163" s="13" t="s">
        <v>38</v>
      </c>
      <c r="AX163" s="13" t="s">
        <v>83</v>
      </c>
      <c r="AY163" s="254" t="s">
        <v>160</v>
      </c>
    </row>
    <row r="164" s="13" customFormat="1">
      <c r="A164" s="13"/>
      <c r="B164" s="244"/>
      <c r="C164" s="245"/>
      <c r="D164" s="246" t="s">
        <v>169</v>
      </c>
      <c r="E164" s="247" t="s">
        <v>1</v>
      </c>
      <c r="F164" s="248" t="s">
        <v>1480</v>
      </c>
      <c r="G164" s="245"/>
      <c r="H164" s="247" t="s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169</v>
      </c>
      <c r="AU164" s="254" t="s">
        <v>93</v>
      </c>
      <c r="AV164" s="13" t="s">
        <v>91</v>
      </c>
      <c r="AW164" s="13" t="s">
        <v>38</v>
      </c>
      <c r="AX164" s="13" t="s">
        <v>83</v>
      </c>
      <c r="AY164" s="254" t="s">
        <v>160</v>
      </c>
    </row>
    <row r="165" s="14" customFormat="1">
      <c r="A165" s="14"/>
      <c r="B165" s="255"/>
      <c r="C165" s="256"/>
      <c r="D165" s="246" t="s">
        <v>169</v>
      </c>
      <c r="E165" s="257" t="s">
        <v>1</v>
      </c>
      <c r="F165" s="258" t="s">
        <v>1478</v>
      </c>
      <c r="G165" s="256"/>
      <c r="H165" s="259">
        <v>150.77199999999999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169</v>
      </c>
      <c r="AU165" s="265" t="s">
        <v>93</v>
      </c>
      <c r="AV165" s="14" t="s">
        <v>93</v>
      </c>
      <c r="AW165" s="14" t="s">
        <v>38</v>
      </c>
      <c r="AX165" s="14" t="s">
        <v>83</v>
      </c>
      <c r="AY165" s="265" t="s">
        <v>160</v>
      </c>
    </row>
    <row r="166" s="15" customFormat="1">
      <c r="A166" s="15"/>
      <c r="B166" s="266"/>
      <c r="C166" s="267"/>
      <c r="D166" s="246" t="s">
        <v>169</v>
      </c>
      <c r="E166" s="268" t="s">
        <v>1</v>
      </c>
      <c r="F166" s="269" t="s">
        <v>171</v>
      </c>
      <c r="G166" s="267"/>
      <c r="H166" s="270">
        <v>150.77199999999999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6" t="s">
        <v>169</v>
      </c>
      <c r="AU166" s="276" t="s">
        <v>93</v>
      </c>
      <c r="AV166" s="15" t="s">
        <v>167</v>
      </c>
      <c r="AW166" s="15" t="s">
        <v>38</v>
      </c>
      <c r="AX166" s="15" t="s">
        <v>91</v>
      </c>
      <c r="AY166" s="276" t="s">
        <v>160</v>
      </c>
    </row>
    <row r="167" s="2" customFormat="1" ht="33" customHeight="1">
      <c r="A167" s="40"/>
      <c r="B167" s="41"/>
      <c r="C167" s="231" t="s">
        <v>257</v>
      </c>
      <c r="D167" s="231" t="s">
        <v>162</v>
      </c>
      <c r="E167" s="232" t="s">
        <v>1481</v>
      </c>
      <c r="F167" s="233" t="s">
        <v>1482</v>
      </c>
      <c r="G167" s="234" t="s">
        <v>182</v>
      </c>
      <c r="H167" s="235">
        <v>150.77199999999999</v>
      </c>
      <c r="I167" s="236"/>
      <c r="J167" s="237">
        <f>ROUND(I167*H167,2)</f>
        <v>0</v>
      </c>
      <c r="K167" s="233" t="s">
        <v>166</v>
      </c>
      <c r="L167" s="46"/>
      <c r="M167" s="238" t="s">
        <v>1</v>
      </c>
      <c r="N167" s="239" t="s">
        <v>48</v>
      </c>
      <c r="O167" s="93"/>
      <c r="P167" s="240">
        <f>O167*H167</f>
        <v>0</v>
      </c>
      <c r="Q167" s="240">
        <v>0</v>
      </c>
      <c r="R167" s="240">
        <f>Q167*H167</f>
        <v>0</v>
      </c>
      <c r="S167" s="240">
        <v>0</v>
      </c>
      <c r="T167" s="241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2" t="s">
        <v>167</v>
      </c>
      <c r="AT167" s="242" t="s">
        <v>162</v>
      </c>
      <c r="AU167" s="242" t="s">
        <v>93</v>
      </c>
      <c r="AY167" s="18" t="s">
        <v>160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8" t="s">
        <v>91</v>
      </c>
      <c r="BK167" s="243">
        <f>ROUND(I167*H167,2)</f>
        <v>0</v>
      </c>
      <c r="BL167" s="18" t="s">
        <v>167</v>
      </c>
      <c r="BM167" s="242" t="s">
        <v>1483</v>
      </c>
    </row>
    <row r="168" s="13" customFormat="1">
      <c r="A168" s="13"/>
      <c r="B168" s="244"/>
      <c r="C168" s="245"/>
      <c r="D168" s="246" t="s">
        <v>169</v>
      </c>
      <c r="E168" s="247" t="s">
        <v>1</v>
      </c>
      <c r="F168" s="248" t="s">
        <v>1448</v>
      </c>
      <c r="G168" s="245"/>
      <c r="H168" s="247" t="s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169</v>
      </c>
      <c r="AU168" s="254" t="s">
        <v>93</v>
      </c>
      <c r="AV168" s="13" t="s">
        <v>91</v>
      </c>
      <c r="AW168" s="13" t="s">
        <v>38</v>
      </c>
      <c r="AX168" s="13" t="s">
        <v>83</v>
      </c>
      <c r="AY168" s="254" t="s">
        <v>160</v>
      </c>
    </row>
    <row r="169" s="14" customFormat="1">
      <c r="A169" s="14"/>
      <c r="B169" s="255"/>
      <c r="C169" s="256"/>
      <c r="D169" s="246" t="s">
        <v>169</v>
      </c>
      <c r="E169" s="257" t="s">
        <v>1</v>
      </c>
      <c r="F169" s="258" t="s">
        <v>1478</v>
      </c>
      <c r="G169" s="256"/>
      <c r="H169" s="259">
        <v>150.77199999999999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169</v>
      </c>
      <c r="AU169" s="265" t="s">
        <v>93</v>
      </c>
      <c r="AV169" s="14" t="s">
        <v>93</v>
      </c>
      <c r="AW169" s="14" t="s">
        <v>38</v>
      </c>
      <c r="AX169" s="14" t="s">
        <v>83</v>
      </c>
      <c r="AY169" s="265" t="s">
        <v>160</v>
      </c>
    </row>
    <row r="170" s="15" customFormat="1">
      <c r="A170" s="15"/>
      <c r="B170" s="266"/>
      <c r="C170" s="267"/>
      <c r="D170" s="246" t="s">
        <v>169</v>
      </c>
      <c r="E170" s="268" t="s">
        <v>1</v>
      </c>
      <c r="F170" s="269" t="s">
        <v>171</v>
      </c>
      <c r="G170" s="267"/>
      <c r="H170" s="270">
        <v>150.77199999999999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169</v>
      </c>
      <c r="AU170" s="276" t="s">
        <v>93</v>
      </c>
      <c r="AV170" s="15" t="s">
        <v>167</v>
      </c>
      <c r="AW170" s="15" t="s">
        <v>38</v>
      </c>
      <c r="AX170" s="15" t="s">
        <v>91</v>
      </c>
      <c r="AY170" s="276" t="s">
        <v>160</v>
      </c>
    </row>
    <row r="171" s="2" customFormat="1">
      <c r="A171" s="40"/>
      <c r="B171" s="41"/>
      <c r="C171" s="231" t="s">
        <v>263</v>
      </c>
      <c r="D171" s="231" t="s">
        <v>162</v>
      </c>
      <c r="E171" s="232" t="s">
        <v>1484</v>
      </c>
      <c r="F171" s="233" t="s">
        <v>1485</v>
      </c>
      <c r="G171" s="234" t="s">
        <v>182</v>
      </c>
      <c r="H171" s="235">
        <v>150.77199999999999</v>
      </c>
      <c r="I171" s="236"/>
      <c r="J171" s="237">
        <f>ROUND(I171*H171,2)</f>
        <v>0</v>
      </c>
      <c r="K171" s="233" t="s">
        <v>166</v>
      </c>
      <c r="L171" s="46"/>
      <c r="M171" s="238" t="s">
        <v>1</v>
      </c>
      <c r="N171" s="239" t="s">
        <v>48</v>
      </c>
      <c r="O171" s="93"/>
      <c r="P171" s="240">
        <f>O171*H171</f>
        <v>0</v>
      </c>
      <c r="Q171" s="240">
        <v>0</v>
      </c>
      <c r="R171" s="240">
        <f>Q171*H171</f>
        <v>0</v>
      </c>
      <c r="S171" s="240">
        <v>0</v>
      </c>
      <c r="T171" s="241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2" t="s">
        <v>167</v>
      </c>
      <c r="AT171" s="242" t="s">
        <v>162</v>
      </c>
      <c r="AU171" s="242" t="s">
        <v>93</v>
      </c>
      <c r="AY171" s="18" t="s">
        <v>160</v>
      </c>
      <c r="BE171" s="243">
        <f>IF(N171="základní",J171,0)</f>
        <v>0</v>
      </c>
      <c r="BF171" s="243">
        <f>IF(N171="snížená",J171,0)</f>
        <v>0</v>
      </c>
      <c r="BG171" s="243">
        <f>IF(N171="zákl. přenesená",J171,0)</f>
        <v>0</v>
      </c>
      <c r="BH171" s="243">
        <f>IF(N171="sníž. přenesená",J171,0)</f>
        <v>0</v>
      </c>
      <c r="BI171" s="243">
        <f>IF(N171="nulová",J171,0)</f>
        <v>0</v>
      </c>
      <c r="BJ171" s="18" t="s">
        <v>91</v>
      </c>
      <c r="BK171" s="243">
        <f>ROUND(I171*H171,2)</f>
        <v>0</v>
      </c>
      <c r="BL171" s="18" t="s">
        <v>167</v>
      </c>
      <c r="BM171" s="242" t="s">
        <v>1486</v>
      </c>
    </row>
    <row r="172" s="13" customFormat="1">
      <c r="A172" s="13"/>
      <c r="B172" s="244"/>
      <c r="C172" s="245"/>
      <c r="D172" s="246" t="s">
        <v>169</v>
      </c>
      <c r="E172" s="247" t="s">
        <v>1</v>
      </c>
      <c r="F172" s="248" t="s">
        <v>1448</v>
      </c>
      <c r="G172" s="245"/>
      <c r="H172" s="247" t="s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169</v>
      </c>
      <c r="AU172" s="254" t="s">
        <v>93</v>
      </c>
      <c r="AV172" s="13" t="s">
        <v>91</v>
      </c>
      <c r="AW172" s="13" t="s">
        <v>38</v>
      </c>
      <c r="AX172" s="13" t="s">
        <v>83</v>
      </c>
      <c r="AY172" s="254" t="s">
        <v>160</v>
      </c>
    </row>
    <row r="173" s="13" customFormat="1">
      <c r="A173" s="13"/>
      <c r="B173" s="244"/>
      <c r="C173" s="245"/>
      <c r="D173" s="246" t="s">
        <v>169</v>
      </c>
      <c r="E173" s="247" t="s">
        <v>1</v>
      </c>
      <c r="F173" s="248" t="s">
        <v>1487</v>
      </c>
      <c r="G173" s="245"/>
      <c r="H173" s="247" t="s">
        <v>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169</v>
      </c>
      <c r="AU173" s="254" t="s">
        <v>93</v>
      </c>
      <c r="AV173" s="13" t="s">
        <v>91</v>
      </c>
      <c r="AW173" s="13" t="s">
        <v>38</v>
      </c>
      <c r="AX173" s="13" t="s">
        <v>83</v>
      </c>
      <c r="AY173" s="254" t="s">
        <v>160</v>
      </c>
    </row>
    <row r="174" s="14" customFormat="1">
      <c r="A174" s="14"/>
      <c r="B174" s="255"/>
      <c r="C174" s="256"/>
      <c r="D174" s="246" t="s">
        <v>169</v>
      </c>
      <c r="E174" s="257" t="s">
        <v>1</v>
      </c>
      <c r="F174" s="258" t="s">
        <v>1478</v>
      </c>
      <c r="G174" s="256"/>
      <c r="H174" s="259">
        <v>150.77199999999999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169</v>
      </c>
      <c r="AU174" s="265" t="s">
        <v>93</v>
      </c>
      <c r="AV174" s="14" t="s">
        <v>93</v>
      </c>
      <c r="AW174" s="14" t="s">
        <v>38</v>
      </c>
      <c r="AX174" s="14" t="s">
        <v>83</v>
      </c>
      <c r="AY174" s="265" t="s">
        <v>160</v>
      </c>
    </row>
    <row r="175" s="15" customFormat="1">
      <c r="A175" s="15"/>
      <c r="B175" s="266"/>
      <c r="C175" s="267"/>
      <c r="D175" s="246" t="s">
        <v>169</v>
      </c>
      <c r="E175" s="268" t="s">
        <v>1</v>
      </c>
      <c r="F175" s="269" t="s">
        <v>171</v>
      </c>
      <c r="G175" s="267"/>
      <c r="H175" s="270">
        <v>150.77199999999999</v>
      </c>
      <c r="I175" s="271"/>
      <c r="J175" s="267"/>
      <c r="K175" s="267"/>
      <c r="L175" s="272"/>
      <c r="M175" s="273"/>
      <c r="N175" s="274"/>
      <c r="O175" s="274"/>
      <c r="P175" s="274"/>
      <c r="Q175" s="274"/>
      <c r="R175" s="274"/>
      <c r="S175" s="274"/>
      <c r="T175" s="27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6" t="s">
        <v>169</v>
      </c>
      <c r="AU175" s="276" t="s">
        <v>93</v>
      </c>
      <c r="AV175" s="15" t="s">
        <v>167</v>
      </c>
      <c r="AW175" s="15" t="s">
        <v>38</v>
      </c>
      <c r="AX175" s="15" t="s">
        <v>91</v>
      </c>
      <c r="AY175" s="276" t="s">
        <v>160</v>
      </c>
    </row>
    <row r="176" s="2" customFormat="1" ht="21.75" customHeight="1">
      <c r="A176" s="40"/>
      <c r="B176" s="41"/>
      <c r="C176" s="231" t="s">
        <v>269</v>
      </c>
      <c r="D176" s="231" t="s">
        <v>162</v>
      </c>
      <c r="E176" s="232" t="s">
        <v>645</v>
      </c>
      <c r="F176" s="233" t="s">
        <v>646</v>
      </c>
      <c r="G176" s="234" t="s">
        <v>182</v>
      </c>
      <c r="H176" s="235">
        <v>150.77199999999999</v>
      </c>
      <c r="I176" s="236"/>
      <c r="J176" s="237">
        <f>ROUND(I176*H176,2)</f>
        <v>0</v>
      </c>
      <c r="K176" s="233" t="s">
        <v>166</v>
      </c>
      <c r="L176" s="46"/>
      <c r="M176" s="238" t="s">
        <v>1</v>
      </c>
      <c r="N176" s="239" t="s">
        <v>48</v>
      </c>
      <c r="O176" s="93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2" t="s">
        <v>167</v>
      </c>
      <c r="AT176" s="242" t="s">
        <v>162</v>
      </c>
      <c r="AU176" s="242" t="s">
        <v>93</v>
      </c>
      <c r="AY176" s="18" t="s">
        <v>160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8" t="s">
        <v>91</v>
      </c>
      <c r="BK176" s="243">
        <f>ROUND(I176*H176,2)</f>
        <v>0</v>
      </c>
      <c r="BL176" s="18" t="s">
        <v>167</v>
      </c>
      <c r="BM176" s="242" t="s">
        <v>1488</v>
      </c>
    </row>
    <row r="177" s="13" customFormat="1">
      <c r="A177" s="13"/>
      <c r="B177" s="244"/>
      <c r="C177" s="245"/>
      <c r="D177" s="246" t="s">
        <v>169</v>
      </c>
      <c r="E177" s="247" t="s">
        <v>1</v>
      </c>
      <c r="F177" s="248" t="s">
        <v>1448</v>
      </c>
      <c r="G177" s="245"/>
      <c r="H177" s="247" t="s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169</v>
      </c>
      <c r="AU177" s="254" t="s">
        <v>93</v>
      </c>
      <c r="AV177" s="13" t="s">
        <v>91</v>
      </c>
      <c r="AW177" s="13" t="s">
        <v>38</v>
      </c>
      <c r="AX177" s="13" t="s">
        <v>83</v>
      </c>
      <c r="AY177" s="254" t="s">
        <v>160</v>
      </c>
    </row>
    <row r="178" s="13" customFormat="1">
      <c r="A178" s="13"/>
      <c r="B178" s="244"/>
      <c r="C178" s="245"/>
      <c r="D178" s="246" t="s">
        <v>169</v>
      </c>
      <c r="E178" s="247" t="s">
        <v>1</v>
      </c>
      <c r="F178" s="248" t="s">
        <v>1489</v>
      </c>
      <c r="G178" s="245"/>
      <c r="H178" s="247" t="s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169</v>
      </c>
      <c r="AU178" s="254" t="s">
        <v>93</v>
      </c>
      <c r="AV178" s="13" t="s">
        <v>91</v>
      </c>
      <c r="AW178" s="13" t="s">
        <v>38</v>
      </c>
      <c r="AX178" s="13" t="s">
        <v>83</v>
      </c>
      <c r="AY178" s="254" t="s">
        <v>160</v>
      </c>
    </row>
    <row r="179" s="14" customFormat="1">
      <c r="A179" s="14"/>
      <c r="B179" s="255"/>
      <c r="C179" s="256"/>
      <c r="D179" s="246" t="s">
        <v>169</v>
      </c>
      <c r="E179" s="257" t="s">
        <v>1</v>
      </c>
      <c r="F179" s="258" t="s">
        <v>1478</v>
      </c>
      <c r="G179" s="256"/>
      <c r="H179" s="259">
        <v>150.77199999999999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169</v>
      </c>
      <c r="AU179" s="265" t="s">
        <v>93</v>
      </c>
      <c r="AV179" s="14" t="s">
        <v>93</v>
      </c>
      <c r="AW179" s="14" t="s">
        <v>38</v>
      </c>
      <c r="AX179" s="14" t="s">
        <v>83</v>
      </c>
      <c r="AY179" s="265" t="s">
        <v>160</v>
      </c>
    </row>
    <row r="180" s="15" customFormat="1">
      <c r="A180" s="15"/>
      <c r="B180" s="266"/>
      <c r="C180" s="267"/>
      <c r="D180" s="246" t="s">
        <v>169</v>
      </c>
      <c r="E180" s="268" t="s">
        <v>1</v>
      </c>
      <c r="F180" s="269" t="s">
        <v>171</v>
      </c>
      <c r="G180" s="267"/>
      <c r="H180" s="270">
        <v>150.77199999999999</v>
      </c>
      <c r="I180" s="271"/>
      <c r="J180" s="267"/>
      <c r="K180" s="267"/>
      <c r="L180" s="272"/>
      <c r="M180" s="273"/>
      <c r="N180" s="274"/>
      <c r="O180" s="274"/>
      <c r="P180" s="274"/>
      <c r="Q180" s="274"/>
      <c r="R180" s="274"/>
      <c r="S180" s="274"/>
      <c r="T180" s="27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6" t="s">
        <v>169</v>
      </c>
      <c r="AU180" s="276" t="s">
        <v>93</v>
      </c>
      <c r="AV180" s="15" t="s">
        <v>167</v>
      </c>
      <c r="AW180" s="15" t="s">
        <v>38</v>
      </c>
      <c r="AX180" s="15" t="s">
        <v>91</v>
      </c>
      <c r="AY180" s="276" t="s">
        <v>160</v>
      </c>
    </row>
    <row r="181" s="2" customFormat="1" ht="33" customHeight="1">
      <c r="A181" s="40"/>
      <c r="B181" s="41"/>
      <c r="C181" s="231" t="s">
        <v>273</v>
      </c>
      <c r="D181" s="231" t="s">
        <v>162</v>
      </c>
      <c r="E181" s="232" t="s">
        <v>1490</v>
      </c>
      <c r="F181" s="233" t="s">
        <v>1491</v>
      </c>
      <c r="G181" s="234" t="s">
        <v>182</v>
      </c>
      <c r="H181" s="235">
        <v>150.77199999999999</v>
      </c>
      <c r="I181" s="236"/>
      <c r="J181" s="237">
        <f>ROUND(I181*H181,2)</f>
        <v>0</v>
      </c>
      <c r="K181" s="233" t="s">
        <v>166</v>
      </c>
      <c r="L181" s="46"/>
      <c r="M181" s="238" t="s">
        <v>1</v>
      </c>
      <c r="N181" s="239" t="s">
        <v>48</v>
      </c>
      <c r="O181" s="93"/>
      <c r="P181" s="240">
        <f>O181*H181</f>
        <v>0</v>
      </c>
      <c r="Q181" s="240">
        <v>0</v>
      </c>
      <c r="R181" s="240">
        <f>Q181*H181</f>
        <v>0</v>
      </c>
      <c r="S181" s="240">
        <v>0</v>
      </c>
      <c r="T181" s="241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2" t="s">
        <v>167</v>
      </c>
      <c r="AT181" s="242" t="s">
        <v>162</v>
      </c>
      <c r="AU181" s="242" t="s">
        <v>93</v>
      </c>
      <c r="AY181" s="18" t="s">
        <v>160</v>
      </c>
      <c r="BE181" s="243">
        <f>IF(N181="základní",J181,0)</f>
        <v>0</v>
      </c>
      <c r="BF181" s="243">
        <f>IF(N181="snížená",J181,0)</f>
        <v>0</v>
      </c>
      <c r="BG181" s="243">
        <f>IF(N181="zákl. přenesená",J181,0)</f>
        <v>0</v>
      </c>
      <c r="BH181" s="243">
        <f>IF(N181="sníž. přenesená",J181,0)</f>
        <v>0</v>
      </c>
      <c r="BI181" s="243">
        <f>IF(N181="nulová",J181,0)</f>
        <v>0</v>
      </c>
      <c r="BJ181" s="18" t="s">
        <v>91</v>
      </c>
      <c r="BK181" s="243">
        <f>ROUND(I181*H181,2)</f>
        <v>0</v>
      </c>
      <c r="BL181" s="18" t="s">
        <v>167</v>
      </c>
      <c r="BM181" s="242" t="s">
        <v>1492</v>
      </c>
    </row>
    <row r="182" s="13" customFormat="1">
      <c r="A182" s="13"/>
      <c r="B182" s="244"/>
      <c r="C182" s="245"/>
      <c r="D182" s="246" t="s">
        <v>169</v>
      </c>
      <c r="E182" s="247" t="s">
        <v>1</v>
      </c>
      <c r="F182" s="248" t="s">
        <v>1448</v>
      </c>
      <c r="G182" s="245"/>
      <c r="H182" s="247" t="s">
        <v>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169</v>
      </c>
      <c r="AU182" s="254" t="s">
        <v>93</v>
      </c>
      <c r="AV182" s="13" t="s">
        <v>91</v>
      </c>
      <c r="AW182" s="13" t="s">
        <v>38</v>
      </c>
      <c r="AX182" s="13" t="s">
        <v>83</v>
      </c>
      <c r="AY182" s="254" t="s">
        <v>160</v>
      </c>
    </row>
    <row r="183" s="14" customFormat="1">
      <c r="A183" s="14"/>
      <c r="B183" s="255"/>
      <c r="C183" s="256"/>
      <c r="D183" s="246" t="s">
        <v>169</v>
      </c>
      <c r="E183" s="257" t="s">
        <v>1</v>
      </c>
      <c r="F183" s="258" t="s">
        <v>1478</v>
      </c>
      <c r="G183" s="256"/>
      <c r="H183" s="259">
        <v>150.77199999999999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169</v>
      </c>
      <c r="AU183" s="265" t="s">
        <v>93</v>
      </c>
      <c r="AV183" s="14" t="s">
        <v>93</v>
      </c>
      <c r="AW183" s="14" t="s">
        <v>38</v>
      </c>
      <c r="AX183" s="14" t="s">
        <v>83</v>
      </c>
      <c r="AY183" s="265" t="s">
        <v>160</v>
      </c>
    </row>
    <row r="184" s="15" customFormat="1">
      <c r="A184" s="15"/>
      <c r="B184" s="266"/>
      <c r="C184" s="267"/>
      <c r="D184" s="246" t="s">
        <v>169</v>
      </c>
      <c r="E184" s="268" t="s">
        <v>1</v>
      </c>
      <c r="F184" s="269" t="s">
        <v>171</v>
      </c>
      <c r="G184" s="267"/>
      <c r="H184" s="270">
        <v>150.77199999999999</v>
      </c>
      <c r="I184" s="271"/>
      <c r="J184" s="267"/>
      <c r="K184" s="267"/>
      <c r="L184" s="272"/>
      <c r="M184" s="273"/>
      <c r="N184" s="274"/>
      <c r="O184" s="274"/>
      <c r="P184" s="274"/>
      <c r="Q184" s="274"/>
      <c r="R184" s="274"/>
      <c r="S184" s="274"/>
      <c r="T184" s="27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6" t="s">
        <v>169</v>
      </c>
      <c r="AU184" s="276" t="s">
        <v>93</v>
      </c>
      <c r="AV184" s="15" t="s">
        <v>167</v>
      </c>
      <c r="AW184" s="15" t="s">
        <v>38</v>
      </c>
      <c r="AX184" s="15" t="s">
        <v>91</v>
      </c>
      <c r="AY184" s="276" t="s">
        <v>160</v>
      </c>
    </row>
    <row r="185" s="12" customFormat="1" ht="22.8" customHeight="1">
      <c r="A185" s="12"/>
      <c r="B185" s="215"/>
      <c r="C185" s="216"/>
      <c r="D185" s="217" t="s">
        <v>82</v>
      </c>
      <c r="E185" s="229" t="s">
        <v>233</v>
      </c>
      <c r="F185" s="229" t="s">
        <v>322</v>
      </c>
      <c r="G185" s="216"/>
      <c r="H185" s="216"/>
      <c r="I185" s="219"/>
      <c r="J185" s="230">
        <f>BK185</f>
        <v>0</v>
      </c>
      <c r="K185" s="216"/>
      <c r="L185" s="221"/>
      <c r="M185" s="222"/>
      <c r="N185" s="223"/>
      <c r="O185" s="223"/>
      <c r="P185" s="224">
        <f>SUM(P186:P190)</f>
        <v>0</v>
      </c>
      <c r="Q185" s="223"/>
      <c r="R185" s="224">
        <f>SUM(R186:R190)</f>
        <v>0.036792149999999996</v>
      </c>
      <c r="S185" s="223"/>
      <c r="T185" s="225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6" t="s">
        <v>91</v>
      </c>
      <c r="AT185" s="227" t="s">
        <v>82</v>
      </c>
      <c r="AU185" s="227" t="s">
        <v>91</v>
      </c>
      <c r="AY185" s="226" t="s">
        <v>160</v>
      </c>
      <c r="BK185" s="228">
        <f>SUM(BK186:BK190)</f>
        <v>0</v>
      </c>
    </row>
    <row r="186" s="2" customFormat="1" ht="33" customHeight="1">
      <c r="A186" s="40"/>
      <c r="B186" s="41"/>
      <c r="C186" s="231" t="s">
        <v>8</v>
      </c>
      <c r="D186" s="231" t="s">
        <v>162</v>
      </c>
      <c r="E186" s="232" t="s">
        <v>1493</v>
      </c>
      <c r="F186" s="233" t="s">
        <v>1494</v>
      </c>
      <c r="G186" s="234" t="s">
        <v>177</v>
      </c>
      <c r="H186" s="235">
        <v>60.314999999999998</v>
      </c>
      <c r="I186" s="236"/>
      <c r="J186" s="237">
        <f>ROUND(I186*H186,2)</f>
        <v>0</v>
      </c>
      <c r="K186" s="233" t="s">
        <v>166</v>
      </c>
      <c r="L186" s="46"/>
      <c r="M186" s="238" t="s">
        <v>1</v>
      </c>
      <c r="N186" s="239" t="s">
        <v>48</v>
      </c>
      <c r="O186" s="93"/>
      <c r="P186" s="240">
        <f>O186*H186</f>
        <v>0</v>
      </c>
      <c r="Q186" s="240">
        <v>0.00060999999999999997</v>
      </c>
      <c r="R186" s="240">
        <f>Q186*H186</f>
        <v>0.036792149999999996</v>
      </c>
      <c r="S186" s="240">
        <v>0</v>
      </c>
      <c r="T186" s="241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2" t="s">
        <v>167</v>
      </c>
      <c r="AT186" s="242" t="s">
        <v>162</v>
      </c>
      <c r="AU186" s="242" t="s">
        <v>93</v>
      </c>
      <c r="AY186" s="18" t="s">
        <v>160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8" t="s">
        <v>91</v>
      </c>
      <c r="BK186" s="243">
        <f>ROUND(I186*H186,2)</f>
        <v>0</v>
      </c>
      <c r="BL186" s="18" t="s">
        <v>167</v>
      </c>
      <c r="BM186" s="242" t="s">
        <v>1495</v>
      </c>
    </row>
    <row r="187" s="13" customFormat="1">
      <c r="A187" s="13"/>
      <c r="B187" s="244"/>
      <c r="C187" s="245"/>
      <c r="D187" s="246" t="s">
        <v>169</v>
      </c>
      <c r="E187" s="247" t="s">
        <v>1</v>
      </c>
      <c r="F187" s="248" t="s">
        <v>1448</v>
      </c>
      <c r="G187" s="245"/>
      <c r="H187" s="247" t="s">
        <v>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169</v>
      </c>
      <c r="AU187" s="254" t="s">
        <v>93</v>
      </c>
      <c r="AV187" s="13" t="s">
        <v>91</v>
      </c>
      <c r="AW187" s="13" t="s">
        <v>38</v>
      </c>
      <c r="AX187" s="13" t="s">
        <v>83</v>
      </c>
      <c r="AY187" s="254" t="s">
        <v>160</v>
      </c>
    </row>
    <row r="188" s="13" customFormat="1">
      <c r="A188" s="13"/>
      <c r="B188" s="244"/>
      <c r="C188" s="245"/>
      <c r="D188" s="246" t="s">
        <v>169</v>
      </c>
      <c r="E188" s="247" t="s">
        <v>1</v>
      </c>
      <c r="F188" s="248" t="s">
        <v>1496</v>
      </c>
      <c r="G188" s="245"/>
      <c r="H188" s="247" t="s">
        <v>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169</v>
      </c>
      <c r="AU188" s="254" t="s">
        <v>93</v>
      </c>
      <c r="AV188" s="13" t="s">
        <v>91</v>
      </c>
      <c r="AW188" s="13" t="s">
        <v>38</v>
      </c>
      <c r="AX188" s="13" t="s">
        <v>83</v>
      </c>
      <c r="AY188" s="254" t="s">
        <v>160</v>
      </c>
    </row>
    <row r="189" s="14" customFormat="1">
      <c r="A189" s="14"/>
      <c r="B189" s="255"/>
      <c r="C189" s="256"/>
      <c r="D189" s="246" t="s">
        <v>169</v>
      </c>
      <c r="E189" s="257" t="s">
        <v>1</v>
      </c>
      <c r="F189" s="258" t="s">
        <v>179</v>
      </c>
      <c r="G189" s="256"/>
      <c r="H189" s="259">
        <v>60.314999999999998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169</v>
      </c>
      <c r="AU189" s="265" t="s">
        <v>93</v>
      </c>
      <c r="AV189" s="14" t="s">
        <v>93</v>
      </c>
      <c r="AW189" s="14" t="s">
        <v>38</v>
      </c>
      <c r="AX189" s="14" t="s">
        <v>83</v>
      </c>
      <c r="AY189" s="265" t="s">
        <v>160</v>
      </c>
    </row>
    <row r="190" s="15" customFormat="1">
      <c r="A190" s="15"/>
      <c r="B190" s="266"/>
      <c r="C190" s="267"/>
      <c r="D190" s="246" t="s">
        <v>169</v>
      </c>
      <c r="E190" s="268" t="s">
        <v>1</v>
      </c>
      <c r="F190" s="269" t="s">
        <v>171</v>
      </c>
      <c r="G190" s="267"/>
      <c r="H190" s="270">
        <v>60.314999999999998</v>
      </c>
      <c r="I190" s="271"/>
      <c r="J190" s="267"/>
      <c r="K190" s="267"/>
      <c r="L190" s="272"/>
      <c r="M190" s="273"/>
      <c r="N190" s="274"/>
      <c r="O190" s="274"/>
      <c r="P190" s="274"/>
      <c r="Q190" s="274"/>
      <c r="R190" s="274"/>
      <c r="S190" s="274"/>
      <c r="T190" s="27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6" t="s">
        <v>169</v>
      </c>
      <c r="AU190" s="276" t="s">
        <v>93</v>
      </c>
      <c r="AV190" s="15" t="s">
        <v>167</v>
      </c>
      <c r="AW190" s="15" t="s">
        <v>38</v>
      </c>
      <c r="AX190" s="15" t="s">
        <v>91</v>
      </c>
      <c r="AY190" s="276" t="s">
        <v>160</v>
      </c>
    </row>
    <row r="191" s="12" customFormat="1" ht="22.8" customHeight="1">
      <c r="A191" s="12"/>
      <c r="B191" s="215"/>
      <c r="C191" s="216"/>
      <c r="D191" s="217" t="s">
        <v>82</v>
      </c>
      <c r="E191" s="229" t="s">
        <v>339</v>
      </c>
      <c r="F191" s="229" t="s">
        <v>340</v>
      </c>
      <c r="G191" s="216"/>
      <c r="H191" s="216"/>
      <c r="I191" s="219"/>
      <c r="J191" s="230">
        <f>BK191</f>
        <v>0</v>
      </c>
      <c r="K191" s="216"/>
      <c r="L191" s="221"/>
      <c r="M191" s="222"/>
      <c r="N191" s="223"/>
      <c r="O191" s="223"/>
      <c r="P191" s="224">
        <f>P192</f>
        <v>0</v>
      </c>
      <c r="Q191" s="223"/>
      <c r="R191" s="224">
        <f>R192</f>
        <v>0</v>
      </c>
      <c r="S191" s="223"/>
      <c r="T191" s="225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6" t="s">
        <v>91</v>
      </c>
      <c r="AT191" s="227" t="s">
        <v>82</v>
      </c>
      <c r="AU191" s="227" t="s">
        <v>91</v>
      </c>
      <c r="AY191" s="226" t="s">
        <v>160</v>
      </c>
      <c r="BK191" s="228">
        <f>BK192</f>
        <v>0</v>
      </c>
    </row>
    <row r="192" s="2" customFormat="1" ht="33" customHeight="1">
      <c r="A192" s="40"/>
      <c r="B192" s="41"/>
      <c r="C192" s="231" t="s">
        <v>288</v>
      </c>
      <c r="D192" s="231" t="s">
        <v>162</v>
      </c>
      <c r="E192" s="232" t="s">
        <v>1497</v>
      </c>
      <c r="F192" s="233" t="s">
        <v>1498</v>
      </c>
      <c r="G192" s="234" t="s">
        <v>276</v>
      </c>
      <c r="H192" s="235">
        <v>0.54100000000000004</v>
      </c>
      <c r="I192" s="236"/>
      <c r="J192" s="237">
        <f>ROUND(I192*H192,2)</f>
        <v>0</v>
      </c>
      <c r="K192" s="233" t="s">
        <v>166</v>
      </c>
      <c r="L192" s="46"/>
      <c r="M192" s="298" t="s">
        <v>1</v>
      </c>
      <c r="N192" s="299" t="s">
        <v>48</v>
      </c>
      <c r="O192" s="300"/>
      <c r="P192" s="301">
        <f>O192*H192</f>
        <v>0</v>
      </c>
      <c r="Q192" s="301">
        <v>0</v>
      </c>
      <c r="R192" s="301">
        <f>Q192*H192</f>
        <v>0</v>
      </c>
      <c r="S192" s="301">
        <v>0</v>
      </c>
      <c r="T192" s="30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2" t="s">
        <v>167</v>
      </c>
      <c r="AT192" s="242" t="s">
        <v>162</v>
      </c>
      <c r="AU192" s="242" t="s">
        <v>93</v>
      </c>
      <c r="AY192" s="18" t="s">
        <v>160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8" t="s">
        <v>91</v>
      </c>
      <c r="BK192" s="243">
        <f>ROUND(I192*H192,2)</f>
        <v>0</v>
      </c>
      <c r="BL192" s="18" t="s">
        <v>167</v>
      </c>
      <c r="BM192" s="242" t="s">
        <v>1499</v>
      </c>
    </row>
    <row r="193" s="2" customFormat="1" ht="6.96" customHeight="1">
      <c r="A193" s="40"/>
      <c r="B193" s="68"/>
      <c r="C193" s="69"/>
      <c r="D193" s="69"/>
      <c r="E193" s="69"/>
      <c r="F193" s="69"/>
      <c r="G193" s="69"/>
      <c r="H193" s="69"/>
      <c r="I193" s="69"/>
      <c r="J193" s="69"/>
      <c r="K193" s="69"/>
      <c r="L193" s="46"/>
      <c r="M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</sheetData>
  <sheetProtection sheet="1" autoFilter="0" formatColumns="0" formatRows="0" objects="1" scenarios="1" spinCount="100000" saltValue="Ny/gccOHciw4/K63YK4sKGmVKoFxEES1dfV9aS/yyhGNw4SHyxa7GCHHhVGYJ6R4PS9C7YXZJ2yvyBPQ7B/AfQ==" hashValue="FXKcc2DWqOFpVc6z0uhV91RZu4XHqMKB+SAdIfzc7x/pV++3pu6d3BwHVp0naV4qdxO9SCanWnz3OcrniTs6Mg==" algorithmName="SHA-512" password="CC35"/>
  <autoFilter ref="C120:K192"/>
  <mergeCells count="9">
    <mergeCell ref="E7:H7"/>
    <mergeCell ref="E9:H9"/>
    <mergeCell ref="E18:H18"/>
    <mergeCell ref="E27:H27"/>
    <mergeCell ref="E84:H84"/>
    <mergeCell ref="E86:H86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1500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1098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ROUND(J118,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ROUND((SUM(BE118:BE157)),  2)</f>
        <v>0</v>
      </c>
      <c r="G33" s="40"/>
      <c r="H33" s="40"/>
      <c r="I33" s="169">
        <v>0.20999999999999999</v>
      </c>
      <c r="J33" s="168">
        <f>ROUND(((SUM(BE118:BE157))*I33),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ROUND((SUM(BF118:BF157)),  2)</f>
        <v>0</v>
      </c>
      <c r="G34" s="40"/>
      <c r="H34" s="40"/>
      <c r="I34" s="169">
        <v>0.14999999999999999</v>
      </c>
      <c r="J34" s="168">
        <f>ROUND(((SUM(BF118:BF157))*I34),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ROUND((SUM(BG118:BG157)),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ROUND((SUM(BH118:BH157)),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ROUND((SUM(BI118:BI157)),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SO 04 - Stavební elektroinstalace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Jaroslav Bedáň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J118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1501</v>
      </c>
      <c r="E96" s="196"/>
      <c r="F96" s="196"/>
      <c r="G96" s="196"/>
      <c r="H96" s="196"/>
      <c r="I96" s="196"/>
      <c r="J96" s="197">
        <f>J119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93"/>
      <c r="C97" s="194"/>
      <c r="D97" s="195" t="s">
        <v>1101</v>
      </c>
      <c r="E97" s="196"/>
      <c r="F97" s="196"/>
      <c r="G97" s="196"/>
      <c r="H97" s="196"/>
      <c r="I97" s="196"/>
      <c r="J97" s="197">
        <f>J152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1102</v>
      </c>
      <c r="E98" s="196"/>
      <c r="F98" s="196"/>
      <c r="G98" s="196"/>
      <c r="H98" s="196"/>
      <c r="I98" s="196"/>
      <c r="J98" s="197">
        <f>J155</f>
        <v>0</v>
      </c>
      <c r="K98" s="194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68"/>
      <c r="C100" s="69"/>
      <c r="D100" s="69"/>
      <c r="E100" s="69"/>
      <c r="F100" s="69"/>
      <c r="G100" s="69"/>
      <c r="H100" s="69"/>
      <c r="I100" s="69"/>
      <c r="J100" s="69"/>
      <c r="K100" s="69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4" s="2" customFormat="1" ht="6.96" customHeight="1">
      <c r="A104" s="40"/>
      <c r="B104" s="70"/>
      <c r="C104" s="71"/>
      <c r="D104" s="71"/>
      <c r="E104" s="71"/>
      <c r="F104" s="71"/>
      <c r="G104" s="71"/>
      <c r="H104" s="71"/>
      <c r="I104" s="71"/>
      <c r="J104" s="71"/>
      <c r="K104" s="71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24.96" customHeight="1">
      <c r="A105" s="40"/>
      <c r="B105" s="41"/>
      <c r="C105" s="24" t="s">
        <v>145</v>
      </c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2" customHeight="1">
      <c r="A107" s="40"/>
      <c r="B107" s="41"/>
      <c r="C107" s="33" t="s">
        <v>16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6.5" customHeight="1">
      <c r="A108" s="40"/>
      <c r="B108" s="41"/>
      <c r="C108" s="42"/>
      <c r="D108" s="42"/>
      <c r="E108" s="188" t="str">
        <f>E7</f>
        <v>Biometan, využití kalového plynu na ÚČOV Praha</v>
      </c>
      <c r="F108" s="33"/>
      <c r="G108" s="33"/>
      <c r="H108" s="33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3" t="s">
        <v>128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78" t="str">
        <f>E9</f>
        <v>SO 04 - Stavební elektroinstalace</v>
      </c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22</v>
      </c>
      <c r="D112" s="42"/>
      <c r="E112" s="42"/>
      <c r="F112" s="28" t="str">
        <f>F12</f>
        <v>Praha</v>
      </c>
      <c r="G112" s="42"/>
      <c r="H112" s="42"/>
      <c r="I112" s="33" t="s">
        <v>24</v>
      </c>
      <c r="J112" s="81" t="str">
        <f>IF(J12="","",J12)</f>
        <v>11. 3. 2021</v>
      </c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25.65" customHeight="1">
      <c r="A114" s="40"/>
      <c r="B114" s="41"/>
      <c r="C114" s="33" t="s">
        <v>30</v>
      </c>
      <c r="D114" s="42"/>
      <c r="E114" s="42"/>
      <c r="F114" s="28" t="str">
        <f>E15</f>
        <v>Pražská vodohospodářská společnost a.s.</v>
      </c>
      <c r="G114" s="42"/>
      <c r="H114" s="42"/>
      <c r="I114" s="33" t="s">
        <v>36</v>
      </c>
      <c r="J114" s="38" t="str">
        <f>E21</f>
        <v>AQUA PROCON s.r.o.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5.15" customHeight="1">
      <c r="A115" s="40"/>
      <c r="B115" s="41"/>
      <c r="C115" s="33" t="s">
        <v>34</v>
      </c>
      <c r="D115" s="42"/>
      <c r="E115" s="42"/>
      <c r="F115" s="28" t="str">
        <f>IF(E18="","",E18)</f>
        <v>Vyplň údaj</v>
      </c>
      <c r="G115" s="42"/>
      <c r="H115" s="42"/>
      <c r="I115" s="33" t="s">
        <v>39</v>
      </c>
      <c r="J115" s="38" t="str">
        <f>E24</f>
        <v>Jaroslav Bedáň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0.32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11" customFormat="1" ht="29.28" customHeight="1">
      <c r="A117" s="204"/>
      <c r="B117" s="205"/>
      <c r="C117" s="206" t="s">
        <v>146</v>
      </c>
      <c r="D117" s="207" t="s">
        <v>68</v>
      </c>
      <c r="E117" s="207" t="s">
        <v>64</v>
      </c>
      <c r="F117" s="207" t="s">
        <v>65</v>
      </c>
      <c r="G117" s="207" t="s">
        <v>147</v>
      </c>
      <c r="H117" s="207" t="s">
        <v>148</v>
      </c>
      <c r="I117" s="207" t="s">
        <v>149</v>
      </c>
      <c r="J117" s="207" t="s">
        <v>132</v>
      </c>
      <c r="K117" s="208" t="s">
        <v>150</v>
      </c>
      <c r="L117" s="209"/>
      <c r="M117" s="102" t="s">
        <v>1</v>
      </c>
      <c r="N117" s="103" t="s">
        <v>47</v>
      </c>
      <c r="O117" s="103" t="s">
        <v>151</v>
      </c>
      <c r="P117" s="103" t="s">
        <v>152</v>
      </c>
      <c r="Q117" s="103" t="s">
        <v>153</v>
      </c>
      <c r="R117" s="103" t="s">
        <v>154</v>
      </c>
      <c r="S117" s="103" t="s">
        <v>155</v>
      </c>
      <c r="T117" s="104" t="s">
        <v>156</v>
      </c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/>
      <c r="AE117" s="204"/>
    </row>
    <row r="118" s="2" customFormat="1" ht="22.8" customHeight="1">
      <c r="A118" s="40"/>
      <c r="B118" s="41"/>
      <c r="C118" s="109" t="s">
        <v>157</v>
      </c>
      <c r="D118" s="42"/>
      <c r="E118" s="42"/>
      <c r="F118" s="42"/>
      <c r="G118" s="42"/>
      <c r="H118" s="42"/>
      <c r="I118" s="42"/>
      <c r="J118" s="210">
        <f>BK118</f>
        <v>0</v>
      </c>
      <c r="K118" s="42"/>
      <c r="L118" s="46"/>
      <c r="M118" s="105"/>
      <c r="N118" s="211"/>
      <c r="O118" s="106"/>
      <c r="P118" s="212">
        <f>P119+P152+P155</f>
        <v>0</v>
      </c>
      <c r="Q118" s="106"/>
      <c r="R118" s="212">
        <f>R119+R152+R155</f>
        <v>0</v>
      </c>
      <c r="S118" s="106"/>
      <c r="T118" s="213">
        <f>T119+T152+T155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82</v>
      </c>
      <c r="AU118" s="18" t="s">
        <v>134</v>
      </c>
      <c r="BK118" s="214">
        <f>BK119+BK152+BK155</f>
        <v>0</v>
      </c>
    </row>
    <row r="119" s="12" customFormat="1" ht="25.92" customHeight="1">
      <c r="A119" s="12"/>
      <c r="B119" s="215"/>
      <c r="C119" s="216"/>
      <c r="D119" s="217" t="s">
        <v>82</v>
      </c>
      <c r="E119" s="218" t="s">
        <v>1502</v>
      </c>
      <c r="F119" s="218" t="s">
        <v>1503</v>
      </c>
      <c r="G119" s="216"/>
      <c r="H119" s="216"/>
      <c r="I119" s="219"/>
      <c r="J119" s="220">
        <f>BK119</f>
        <v>0</v>
      </c>
      <c r="K119" s="216"/>
      <c r="L119" s="221"/>
      <c r="M119" s="222"/>
      <c r="N119" s="223"/>
      <c r="O119" s="223"/>
      <c r="P119" s="224">
        <f>SUM(P120:P151)</f>
        <v>0</v>
      </c>
      <c r="Q119" s="223"/>
      <c r="R119" s="224">
        <f>SUM(R120:R151)</f>
        <v>0</v>
      </c>
      <c r="S119" s="223"/>
      <c r="T119" s="225">
        <f>SUM(T120:T151)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6" t="s">
        <v>91</v>
      </c>
      <c r="AT119" s="227" t="s">
        <v>82</v>
      </c>
      <c r="AU119" s="227" t="s">
        <v>83</v>
      </c>
      <c r="AY119" s="226" t="s">
        <v>160</v>
      </c>
      <c r="BK119" s="228">
        <f>SUM(BK120:BK151)</f>
        <v>0</v>
      </c>
    </row>
    <row r="120" s="2" customFormat="1" ht="16.5" customHeight="1">
      <c r="A120" s="40"/>
      <c r="B120" s="41"/>
      <c r="C120" s="231" t="s">
        <v>91</v>
      </c>
      <c r="D120" s="231" t="s">
        <v>162</v>
      </c>
      <c r="E120" s="232" t="s">
        <v>1504</v>
      </c>
      <c r="F120" s="233" t="s">
        <v>1505</v>
      </c>
      <c r="G120" s="234" t="s">
        <v>177</v>
      </c>
      <c r="H120" s="235">
        <v>10</v>
      </c>
      <c r="I120" s="236"/>
      <c r="J120" s="237">
        <f>ROUND(I120*H120,2)</f>
        <v>0</v>
      </c>
      <c r="K120" s="233" t="s">
        <v>1</v>
      </c>
      <c r="L120" s="46"/>
      <c r="M120" s="238" t="s">
        <v>1</v>
      </c>
      <c r="N120" s="239" t="s">
        <v>48</v>
      </c>
      <c r="O120" s="93"/>
      <c r="P120" s="240">
        <f>O120*H120</f>
        <v>0</v>
      </c>
      <c r="Q120" s="240">
        <v>0</v>
      </c>
      <c r="R120" s="240">
        <f>Q120*H120</f>
        <v>0</v>
      </c>
      <c r="S120" s="240">
        <v>0</v>
      </c>
      <c r="T120" s="241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2" t="s">
        <v>167</v>
      </c>
      <c r="AT120" s="242" t="s">
        <v>162</v>
      </c>
      <c r="AU120" s="242" t="s">
        <v>91</v>
      </c>
      <c r="AY120" s="18" t="s">
        <v>160</v>
      </c>
      <c r="BE120" s="243">
        <f>IF(N120="základní",J120,0)</f>
        <v>0</v>
      </c>
      <c r="BF120" s="243">
        <f>IF(N120="snížená",J120,0)</f>
        <v>0</v>
      </c>
      <c r="BG120" s="243">
        <f>IF(N120="zákl. přenesená",J120,0)</f>
        <v>0</v>
      </c>
      <c r="BH120" s="243">
        <f>IF(N120="sníž. přenesená",J120,0)</f>
        <v>0</v>
      </c>
      <c r="BI120" s="243">
        <f>IF(N120="nulová",J120,0)</f>
        <v>0</v>
      </c>
      <c r="BJ120" s="18" t="s">
        <v>91</v>
      </c>
      <c r="BK120" s="243">
        <f>ROUND(I120*H120,2)</f>
        <v>0</v>
      </c>
      <c r="BL120" s="18" t="s">
        <v>167</v>
      </c>
      <c r="BM120" s="242" t="s">
        <v>1506</v>
      </c>
    </row>
    <row r="121" s="2" customFormat="1" ht="16.5" customHeight="1">
      <c r="A121" s="40"/>
      <c r="B121" s="41"/>
      <c r="C121" s="231" t="s">
        <v>93</v>
      </c>
      <c r="D121" s="231" t="s">
        <v>162</v>
      </c>
      <c r="E121" s="232" t="s">
        <v>1507</v>
      </c>
      <c r="F121" s="233" t="s">
        <v>1508</v>
      </c>
      <c r="G121" s="234" t="s">
        <v>877</v>
      </c>
      <c r="H121" s="235">
        <v>1</v>
      </c>
      <c r="I121" s="236"/>
      <c r="J121" s="237">
        <f>ROUND(I121*H121,2)</f>
        <v>0</v>
      </c>
      <c r="K121" s="233" t="s">
        <v>1</v>
      </c>
      <c r="L121" s="46"/>
      <c r="M121" s="238" t="s">
        <v>1</v>
      </c>
      <c r="N121" s="239" t="s">
        <v>48</v>
      </c>
      <c r="O121" s="93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2" t="s">
        <v>167</v>
      </c>
      <c r="AT121" s="242" t="s">
        <v>162</v>
      </c>
      <c r="AU121" s="242" t="s">
        <v>91</v>
      </c>
      <c r="AY121" s="18" t="s">
        <v>160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8" t="s">
        <v>91</v>
      </c>
      <c r="BK121" s="243">
        <f>ROUND(I121*H121,2)</f>
        <v>0</v>
      </c>
      <c r="BL121" s="18" t="s">
        <v>167</v>
      </c>
      <c r="BM121" s="242" t="s">
        <v>1509</v>
      </c>
    </row>
    <row r="122" s="2" customFormat="1" ht="16.5" customHeight="1">
      <c r="A122" s="40"/>
      <c r="B122" s="41"/>
      <c r="C122" s="231" t="s">
        <v>101</v>
      </c>
      <c r="D122" s="231" t="s">
        <v>162</v>
      </c>
      <c r="E122" s="232" t="s">
        <v>1510</v>
      </c>
      <c r="F122" s="233" t="s">
        <v>1511</v>
      </c>
      <c r="G122" s="234" t="s">
        <v>1112</v>
      </c>
      <c r="H122" s="235">
        <v>3</v>
      </c>
      <c r="I122" s="236"/>
      <c r="J122" s="237">
        <f>ROUND(I122*H122,2)</f>
        <v>0</v>
      </c>
      <c r="K122" s="233" t="s">
        <v>1</v>
      </c>
      <c r="L122" s="46"/>
      <c r="M122" s="238" t="s">
        <v>1</v>
      </c>
      <c r="N122" s="239" t="s">
        <v>48</v>
      </c>
      <c r="O122" s="93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2" t="s">
        <v>167</v>
      </c>
      <c r="AT122" s="242" t="s">
        <v>162</v>
      </c>
      <c r="AU122" s="242" t="s">
        <v>91</v>
      </c>
      <c r="AY122" s="18" t="s">
        <v>160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18" t="s">
        <v>91</v>
      </c>
      <c r="BK122" s="243">
        <f>ROUND(I122*H122,2)</f>
        <v>0</v>
      </c>
      <c r="BL122" s="18" t="s">
        <v>167</v>
      </c>
      <c r="BM122" s="242" t="s">
        <v>1512</v>
      </c>
    </row>
    <row r="123" s="2" customFormat="1" ht="16.5" customHeight="1">
      <c r="A123" s="40"/>
      <c r="B123" s="41"/>
      <c r="C123" s="231" t="s">
        <v>167</v>
      </c>
      <c r="D123" s="231" t="s">
        <v>162</v>
      </c>
      <c r="E123" s="232" t="s">
        <v>1513</v>
      </c>
      <c r="F123" s="233" t="s">
        <v>1514</v>
      </c>
      <c r="G123" s="234" t="s">
        <v>177</v>
      </c>
      <c r="H123" s="235">
        <v>45</v>
      </c>
      <c r="I123" s="236"/>
      <c r="J123" s="237">
        <f>ROUND(I123*H123,2)</f>
        <v>0</v>
      </c>
      <c r="K123" s="233" t="s">
        <v>1</v>
      </c>
      <c r="L123" s="46"/>
      <c r="M123" s="238" t="s">
        <v>1</v>
      </c>
      <c r="N123" s="239" t="s">
        <v>48</v>
      </c>
      <c r="O123" s="93"/>
      <c r="P123" s="240">
        <f>O123*H123</f>
        <v>0</v>
      </c>
      <c r="Q123" s="240">
        <v>0</v>
      </c>
      <c r="R123" s="240">
        <f>Q123*H123</f>
        <v>0</v>
      </c>
      <c r="S123" s="240">
        <v>0</v>
      </c>
      <c r="T123" s="24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2" t="s">
        <v>167</v>
      </c>
      <c r="AT123" s="242" t="s">
        <v>162</v>
      </c>
      <c r="AU123" s="242" t="s">
        <v>91</v>
      </c>
      <c r="AY123" s="18" t="s">
        <v>160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18" t="s">
        <v>91</v>
      </c>
      <c r="BK123" s="243">
        <f>ROUND(I123*H123,2)</f>
        <v>0</v>
      </c>
      <c r="BL123" s="18" t="s">
        <v>167</v>
      </c>
      <c r="BM123" s="242" t="s">
        <v>1515</v>
      </c>
    </row>
    <row r="124" s="2" customFormat="1" ht="16.5" customHeight="1">
      <c r="A124" s="40"/>
      <c r="B124" s="41"/>
      <c r="C124" s="231" t="s">
        <v>186</v>
      </c>
      <c r="D124" s="231" t="s">
        <v>162</v>
      </c>
      <c r="E124" s="232" t="s">
        <v>1516</v>
      </c>
      <c r="F124" s="233" t="s">
        <v>1517</v>
      </c>
      <c r="G124" s="234" t="s">
        <v>177</v>
      </c>
      <c r="H124" s="235">
        <v>30</v>
      </c>
      <c r="I124" s="236"/>
      <c r="J124" s="237">
        <f>ROUND(I124*H124,2)</f>
        <v>0</v>
      </c>
      <c r="K124" s="233" t="s">
        <v>1</v>
      </c>
      <c r="L124" s="46"/>
      <c r="M124" s="238" t="s">
        <v>1</v>
      </c>
      <c r="N124" s="239" t="s">
        <v>48</v>
      </c>
      <c r="O124" s="93"/>
      <c r="P124" s="240">
        <f>O124*H124</f>
        <v>0</v>
      </c>
      <c r="Q124" s="240">
        <v>0</v>
      </c>
      <c r="R124" s="240">
        <f>Q124*H124</f>
        <v>0</v>
      </c>
      <c r="S124" s="240">
        <v>0</v>
      </c>
      <c r="T124" s="24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2" t="s">
        <v>167</v>
      </c>
      <c r="AT124" s="242" t="s">
        <v>162</v>
      </c>
      <c r="AU124" s="242" t="s">
        <v>91</v>
      </c>
      <c r="AY124" s="18" t="s">
        <v>160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18" t="s">
        <v>91</v>
      </c>
      <c r="BK124" s="243">
        <f>ROUND(I124*H124,2)</f>
        <v>0</v>
      </c>
      <c r="BL124" s="18" t="s">
        <v>167</v>
      </c>
      <c r="BM124" s="242" t="s">
        <v>1518</v>
      </c>
    </row>
    <row r="125" s="2" customFormat="1" ht="16.5" customHeight="1">
      <c r="A125" s="40"/>
      <c r="B125" s="41"/>
      <c r="C125" s="231" t="s">
        <v>217</v>
      </c>
      <c r="D125" s="231" t="s">
        <v>162</v>
      </c>
      <c r="E125" s="232" t="s">
        <v>1519</v>
      </c>
      <c r="F125" s="233" t="s">
        <v>1520</v>
      </c>
      <c r="G125" s="234" t="s">
        <v>177</v>
      </c>
      <c r="H125" s="235">
        <v>30</v>
      </c>
      <c r="I125" s="236"/>
      <c r="J125" s="237">
        <f>ROUND(I125*H125,2)</f>
        <v>0</v>
      </c>
      <c r="K125" s="233" t="s">
        <v>1</v>
      </c>
      <c r="L125" s="46"/>
      <c r="M125" s="238" t="s">
        <v>1</v>
      </c>
      <c r="N125" s="239" t="s">
        <v>48</v>
      </c>
      <c r="O125" s="93"/>
      <c r="P125" s="240">
        <f>O125*H125</f>
        <v>0</v>
      </c>
      <c r="Q125" s="240">
        <v>0</v>
      </c>
      <c r="R125" s="240">
        <f>Q125*H125</f>
        <v>0</v>
      </c>
      <c r="S125" s="240">
        <v>0</v>
      </c>
      <c r="T125" s="241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2" t="s">
        <v>167</v>
      </c>
      <c r="AT125" s="242" t="s">
        <v>162</v>
      </c>
      <c r="AU125" s="242" t="s">
        <v>91</v>
      </c>
      <c r="AY125" s="18" t="s">
        <v>160</v>
      </c>
      <c r="BE125" s="243">
        <f>IF(N125="základní",J125,0)</f>
        <v>0</v>
      </c>
      <c r="BF125" s="243">
        <f>IF(N125="snížená",J125,0)</f>
        <v>0</v>
      </c>
      <c r="BG125" s="243">
        <f>IF(N125="zákl. přenesená",J125,0)</f>
        <v>0</v>
      </c>
      <c r="BH125" s="243">
        <f>IF(N125="sníž. přenesená",J125,0)</f>
        <v>0</v>
      </c>
      <c r="BI125" s="243">
        <f>IF(N125="nulová",J125,0)</f>
        <v>0</v>
      </c>
      <c r="BJ125" s="18" t="s">
        <v>91</v>
      </c>
      <c r="BK125" s="243">
        <f>ROUND(I125*H125,2)</f>
        <v>0</v>
      </c>
      <c r="BL125" s="18" t="s">
        <v>167</v>
      </c>
      <c r="BM125" s="242" t="s">
        <v>1521</v>
      </c>
    </row>
    <row r="126" s="2" customFormat="1" ht="16.5" customHeight="1">
      <c r="A126" s="40"/>
      <c r="B126" s="41"/>
      <c r="C126" s="231" t="s">
        <v>223</v>
      </c>
      <c r="D126" s="231" t="s">
        <v>162</v>
      </c>
      <c r="E126" s="232" t="s">
        <v>1522</v>
      </c>
      <c r="F126" s="233" t="s">
        <v>1523</v>
      </c>
      <c r="G126" s="234" t="s">
        <v>177</v>
      </c>
      <c r="H126" s="235">
        <v>20</v>
      </c>
      <c r="I126" s="236"/>
      <c r="J126" s="237">
        <f>ROUND(I126*H126,2)</f>
        <v>0</v>
      </c>
      <c r="K126" s="233" t="s">
        <v>1</v>
      </c>
      <c r="L126" s="46"/>
      <c r="M126" s="238" t="s">
        <v>1</v>
      </c>
      <c r="N126" s="239" t="s">
        <v>48</v>
      </c>
      <c r="O126" s="93"/>
      <c r="P126" s="240">
        <f>O126*H126</f>
        <v>0</v>
      </c>
      <c r="Q126" s="240">
        <v>0</v>
      </c>
      <c r="R126" s="240">
        <f>Q126*H126</f>
        <v>0</v>
      </c>
      <c r="S126" s="240">
        <v>0</v>
      </c>
      <c r="T126" s="24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2" t="s">
        <v>167</v>
      </c>
      <c r="AT126" s="242" t="s">
        <v>162</v>
      </c>
      <c r="AU126" s="242" t="s">
        <v>91</v>
      </c>
      <c r="AY126" s="18" t="s">
        <v>160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18" t="s">
        <v>91</v>
      </c>
      <c r="BK126" s="243">
        <f>ROUND(I126*H126,2)</f>
        <v>0</v>
      </c>
      <c r="BL126" s="18" t="s">
        <v>167</v>
      </c>
      <c r="BM126" s="242" t="s">
        <v>1524</v>
      </c>
    </row>
    <row r="127" s="2" customFormat="1">
      <c r="A127" s="40"/>
      <c r="B127" s="41"/>
      <c r="C127" s="231" t="s">
        <v>229</v>
      </c>
      <c r="D127" s="231" t="s">
        <v>162</v>
      </c>
      <c r="E127" s="232" t="s">
        <v>1525</v>
      </c>
      <c r="F127" s="233" t="s">
        <v>1526</v>
      </c>
      <c r="G127" s="234" t="s">
        <v>1112</v>
      </c>
      <c r="H127" s="235">
        <v>4</v>
      </c>
      <c r="I127" s="236"/>
      <c r="J127" s="237">
        <f>ROUND(I127*H127,2)</f>
        <v>0</v>
      </c>
      <c r="K127" s="233" t="s">
        <v>1</v>
      </c>
      <c r="L127" s="46"/>
      <c r="M127" s="238" t="s">
        <v>1</v>
      </c>
      <c r="N127" s="239" t="s">
        <v>48</v>
      </c>
      <c r="O127" s="93"/>
      <c r="P127" s="240">
        <f>O127*H127</f>
        <v>0</v>
      </c>
      <c r="Q127" s="240">
        <v>0</v>
      </c>
      <c r="R127" s="240">
        <f>Q127*H127</f>
        <v>0</v>
      </c>
      <c r="S127" s="240">
        <v>0</v>
      </c>
      <c r="T127" s="24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2" t="s">
        <v>167</v>
      </c>
      <c r="AT127" s="242" t="s">
        <v>162</v>
      </c>
      <c r="AU127" s="242" t="s">
        <v>91</v>
      </c>
      <c r="AY127" s="18" t="s">
        <v>160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18" t="s">
        <v>91</v>
      </c>
      <c r="BK127" s="243">
        <f>ROUND(I127*H127,2)</f>
        <v>0</v>
      </c>
      <c r="BL127" s="18" t="s">
        <v>167</v>
      </c>
      <c r="BM127" s="242" t="s">
        <v>1527</v>
      </c>
    </row>
    <row r="128" s="2" customFormat="1" ht="21.75" customHeight="1">
      <c r="A128" s="40"/>
      <c r="B128" s="41"/>
      <c r="C128" s="231" t="s">
        <v>233</v>
      </c>
      <c r="D128" s="231" t="s">
        <v>162</v>
      </c>
      <c r="E128" s="232" t="s">
        <v>1528</v>
      </c>
      <c r="F128" s="233" t="s">
        <v>1529</v>
      </c>
      <c r="G128" s="234" t="s">
        <v>1112</v>
      </c>
      <c r="H128" s="235">
        <v>4</v>
      </c>
      <c r="I128" s="236"/>
      <c r="J128" s="237">
        <f>ROUND(I128*H128,2)</f>
        <v>0</v>
      </c>
      <c r="K128" s="233" t="s">
        <v>1</v>
      </c>
      <c r="L128" s="46"/>
      <c r="M128" s="238" t="s">
        <v>1</v>
      </c>
      <c r="N128" s="239" t="s">
        <v>48</v>
      </c>
      <c r="O128" s="93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2" t="s">
        <v>167</v>
      </c>
      <c r="AT128" s="242" t="s">
        <v>162</v>
      </c>
      <c r="AU128" s="242" t="s">
        <v>91</v>
      </c>
      <c r="AY128" s="18" t="s">
        <v>160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8" t="s">
        <v>91</v>
      </c>
      <c r="BK128" s="243">
        <f>ROUND(I128*H128,2)</f>
        <v>0</v>
      </c>
      <c r="BL128" s="18" t="s">
        <v>167</v>
      </c>
      <c r="BM128" s="242" t="s">
        <v>1530</v>
      </c>
    </row>
    <row r="129" s="2" customFormat="1">
      <c r="A129" s="40"/>
      <c r="B129" s="41"/>
      <c r="C129" s="231" t="s">
        <v>249</v>
      </c>
      <c r="D129" s="231" t="s">
        <v>162</v>
      </c>
      <c r="E129" s="232" t="s">
        <v>1531</v>
      </c>
      <c r="F129" s="233" t="s">
        <v>1532</v>
      </c>
      <c r="G129" s="234" t="s">
        <v>1112</v>
      </c>
      <c r="H129" s="235">
        <v>2</v>
      </c>
      <c r="I129" s="236"/>
      <c r="J129" s="237">
        <f>ROUND(I129*H129,2)</f>
        <v>0</v>
      </c>
      <c r="K129" s="233" t="s">
        <v>1</v>
      </c>
      <c r="L129" s="46"/>
      <c r="M129" s="238" t="s">
        <v>1</v>
      </c>
      <c r="N129" s="239" t="s">
        <v>48</v>
      </c>
      <c r="O129" s="93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2" t="s">
        <v>167</v>
      </c>
      <c r="AT129" s="242" t="s">
        <v>162</v>
      </c>
      <c r="AU129" s="242" t="s">
        <v>91</v>
      </c>
      <c r="AY129" s="18" t="s">
        <v>160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18" t="s">
        <v>91</v>
      </c>
      <c r="BK129" s="243">
        <f>ROUND(I129*H129,2)</f>
        <v>0</v>
      </c>
      <c r="BL129" s="18" t="s">
        <v>167</v>
      </c>
      <c r="BM129" s="242" t="s">
        <v>1533</v>
      </c>
    </row>
    <row r="130" s="2" customFormat="1">
      <c r="A130" s="40"/>
      <c r="B130" s="41"/>
      <c r="C130" s="231" t="s">
        <v>257</v>
      </c>
      <c r="D130" s="231" t="s">
        <v>162</v>
      </c>
      <c r="E130" s="232" t="s">
        <v>1534</v>
      </c>
      <c r="F130" s="233" t="s">
        <v>1535</v>
      </c>
      <c r="G130" s="234" t="s">
        <v>1112</v>
      </c>
      <c r="H130" s="235">
        <v>8</v>
      </c>
      <c r="I130" s="236"/>
      <c r="J130" s="237">
        <f>ROUND(I130*H130,2)</f>
        <v>0</v>
      </c>
      <c r="K130" s="233" t="s">
        <v>1</v>
      </c>
      <c r="L130" s="46"/>
      <c r="M130" s="238" t="s">
        <v>1</v>
      </c>
      <c r="N130" s="239" t="s">
        <v>48</v>
      </c>
      <c r="O130" s="93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2" t="s">
        <v>167</v>
      </c>
      <c r="AT130" s="242" t="s">
        <v>162</v>
      </c>
      <c r="AU130" s="242" t="s">
        <v>91</v>
      </c>
      <c r="AY130" s="18" t="s">
        <v>160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8" t="s">
        <v>91</v>
      </c>
      <c r="BK130" s="243">
        <f>ROUND(I130*H130,2)</f>
        <v>0</v>
      </c>
      <c r="BL130" s="18" t="s">
        <v>167</v>
      </c>
      <c r="BM130" s="242" t="s">
        <v>1536</v>
      </c>
    </row>
    <row r="131" s="2" customFormat="1">
      <c r="A131" s="40"/>
      <c r="B131" s="41"/>
      <c r="C131" s="231" t="s">
        <v>263</v>
      </c>
      <c r="D131" s="231" t="s">
        <v>162</v>
      </c>
      <c r="E131" s="232" t="s">
        <v>1537</v>
      </c>
      <c r="F131" s="233" t="s">
        <v>1538</v>
      </c>
      <c r="G131" s="234" t="s">
        <v>1112</v>
      </c>
      <c r="H131" s="235">
        <v>4</v>
      </c>
      <c r="I131" s="236"/>
      <c r="J131" s="237">
        <f>ROUND(I131*H131,2)</f>
        <v>0</v>
      </c>
      <c r="K131" s="233" t="s">
        <v>1</v>
      </c>
      <c r="L131" s="46"/>
      <c r="M131" s="238" t="s">
        <v>1</v>
      </c>
      <c r="N131" s="239" t="s">
        <v>48</v>
      </c>
      <c r="O131" s="93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2" t="s">
        <v>167</v>
      </c>
      <c r="AT131" s="242" t="s">
        <v>162</v>
      </c>
      <c r="AU131" s="242" t="s">
        <v>91</v>
      </c>
      <c r="AY131" s="18" t="s">
        <v>160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8" t="s">
        <v>91</v>
      </c>
      <c r="BK131" s="243">
        <f>ROUND(I131*H131,2)</f>
        <v>0</v>
      </c>
      <c r="BL131" s="18" t="s">
        <v>167</v>
      </c>
      <c r="BM131" s="242" t="s">
        <v>1539</v>
      </c>
    </row>
    <row r="132" s="2" customFormat="1" ht="21.75" customHeight="1">
      <c r="A132" s="40"/>
      <c r="B132" s="41"/>
      <c r="C132" s="231" t="s">
        <v>269</v>
      </c>
      <c r="D132" s="231" t="s">
        <v>162</v>
      </c>
      <c r="E132" s="232" t="s">
        <v>1540</v>
      </c>
      <c r="F132" s="233" t="s">
        <v>1541</v>
      </c>
      <c r="G132" s="234" t="s">
        <v>1112</v>
      </c>
      <c r="H132" s="235">
        <v>12</v>
      </c>
      <c r="I132" s="236"/>
      <c r="J132" s="237">
        <f>ROUND(I132*H132,2)</f>
        <v>0</v>
      </c>
      <c r="K132" s="233" t="s">
        <v>1</v>
      </c>
      <c r="L132" s="46"/>
      <c r="M132" s="238" t="s">
        <v>1</v>
      </c>
      <c r="N132" s="239" t="s">
        <v>48</v>
      </c>
      <c r="O132" s="93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2" t="s">
        <v>167</v>
      </c>
      <c r="AT132" s="242" t="s">
        <v>162</v>
      </c>
      <c r="AU132" s="242" t="s">
        <v>91</v>
      </c>
      <c r="AY132" s="18" t="s">
        <v>160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8" t="s">
        <v>91</v>
      </c>
      <c r="BK132" s="243">
        <f>ROUND(I132*H132,2)</f>
        <v>0</v>
      </c>
      <c r="BL132" s="18" t="s">
        <v>167</v>
      </c>
      <c r="BM132" s="242" t="s">
        <v>1542</v>
      </c>
    </row>
    <row r="133" s="2" customFormat="1" ht="21.75" customHeight="1">
      <c r="A133" s="40"/>
      <c r="B133" s="41"/>
      <c r="C133" s="231" t="s">
        <v>273</v>
      </c>
      <c r="D133" s="231" t="s">
        <v>162</v>
      </c>
      <c r="E133" s="232" t="s">
        <v>1543</v>
      </c>
      <c r="F133" s="233" t="s">
        <v>1544</v>
      </c>
      <c r="G133" s="234" t="s">
        <v>1112</v>
      </c>
      <c r="H133" s="235">
        <v>12</v>
      </c>
      <c r="I133" s="236"/>
      <c r="J133" s="237">
        <f>ROUND(I133*H133,2)</f>
        <v>0</v>
      </c>
      <c r="K133" s="233" t="s">
        <v>1</v>
      </c>
      <c r="L133" s="46"/>
      <c r="M133" s="238" t="s">
        <v>1</v>
      </c>
      <c r="N133" s="239" t="s">
        <v>48</v>
      </c>
      <c r="O133" s="93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2" t="s">
        <v>167</v>
      </c>
      <c r="AT133" s="242" t="s">
        <v>162</v>
      </c>
      <c r="AU133" s="242" t="s">
        <v>91</v>
      </c>
      <c r="AY133" s="18" t="s">
        <v>160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8" t="s">
        <v>91</v>
      </c>
      <c r="BK133" s="243">
        <f>ROUND(I133*H133,2)</f>
        <v>0</v>
      </c>
      <c r="BL133" s="18" t="s">
        <v>167</v>
      </c>
      <c r="BM133" s="242" t="s">
        <v>1545</v>
      </c>
    </row>
    <row r="134" s="2" customFormat="1" ht="16.5" customHeight="1">
      <c r="A134" s="40"/>
      <c r="B134" s="41"/>
      <c r="C134" s="231" t="s">
        <v>8</v>
      </c>
      <c r="D134" s="231" t="s">
        <v>162</v>
      </c>
      <c r="E134" s="232" t="s">
        <v>1546</v>
      </c>
      <c r="F134" s="233" t="s">
        <v>1547</v>
      </c>
      <c r="G134" s="234" t="s">
        <v>1112</v>
      </c>
      <c r="H134" s="235">
        <v>20</v>
      </c>
      <c r="I134" s="236"/>
      <c r="J134" s="237">
        <f>ROUND(I134*H134,2)</f>
        <v>0</v>
      </c>
      <c r="K134" s="233" t="s">
        <v>1</v>
      </c>
      <c r="L134" s="46"/>
      <c r="M134" s="238" t="s">
        <v>1</v>
      </c>
      <c r="N134" s="239" t="s">
        <v>48</v>
      </c>
      <c r="O134" s="93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2" t="s">
        <v>167</v>
      </c>
      <c r="AT134" s="242" t="s">
        <v>162</v>
      </c>
      <c r="AU134" s="242" t="s">
        <v>91</v>
      </c>
      <c r="AY134" s="18" t="s">
        <v>160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8" t="s">
        <v>91</v>
      </c>
      <c r="BK134" s="243">
        <f>ROUND(I134*H134,2)</f>
        <v>0</v>
      </c>
      <c r="BL134" s="18" t="s">
        <v>167</v>
      </c>
      <c r="BM134" s="242" t="s">
        <v>1548</v>
      </c>
    </row>
    <row r="135" s="2" customFormat="1" ht="21.75" customHeight="1">
      <c r="A135" s="40"/>
      <c r="B135" s="41"/>
      <c r="C135" s="231" t="s">
        <v>288</v>
      </c>
      <c r="D135" s="231" t="s">
        <v>162</v>
      </c>
      <c r="E135" s="232" t="s">
        <v>1549</v>
      </c>
      <c r="F135" s="233" t="s">
        <v>1550</v>
      </c>
      <c r="G135" s="234" t="s">
        <v>1112</v>
      </c>
      <c r="H135" s="235">
        <v>20</v>
      </c>
      <c r="I135" s="236"/>
      <c r="J135" s="237">
        <f>ROUND(I135*H135,2)</f>
        <v>0</v>
      </c>
      <c r="K135" s="233" t="s">
        <v>1</v>
      </c>
      <c r="L135" s="46"/>
      <c r="M135" s="238" t="s">
        <v>1</v>
      </c>
      <c r="N135" s="239" t="s">
        <v>48</v>
      </c>
      <c r="O135" s="93"/>
      <c r="P135" s="240">
        <f>O135*H135</f>
        <v>0</v>
      </c>
      <c r="Q135" s="240">
        <v>0</v>
      </c>
      <c r="R135" s="240">
        <f>Q135*H135</f>
        <v>0</v>
      </c>
      <c r="S135" s="240">
        <v>0</v>
      </c>
      <c r="T135" s="241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2" t="s">
        <v>167</v>
      </c>
      <c r="AT135" s="242" t="s">
        <v>162</v>
      </c>
      <c r="AU135" s="242" t="s">
        <v>91</v>
      </c>
      <c r="AY135" s="18" t="s">
        <v>160</v>
      </c>
      <c r="BE135" s="243">
        <f>IF(N135="základní",J135,0)</f>
        <v>0</v>
      </c>
      <c r="BF135" s="243">
        <f>IF(N135="snížená",J135,0)</f>
        <v>0</v>
      </c>
      <c r="BG135" s="243">
        <f>IF(N135="zákl. přenesená",J135,0)</f>
        <v>0</v>
      </c>
      <c r="BH135" s="243">
        <f>IF(N135="sníž. přenesená",J135,0)</f>
        <v>0</v>
      </c>
      <c r="BI135" s="243">
        <f>IF(N135="nulová",J135,0)</f>
        <v>0</v>
      </c>
      <c r="BJ135" s="18" t="s">
        <v>91</v>
      </c>
      <c r="BK135" s="243">
        <f>ROUND(I135*H135,2)</f>
        <v>0</v>
      </c>
      <c r="BL135" s="18" t="s">
        <v>167</v>
      </c>
      <c r="BM135" s="242" t="s">
        <v>1551</v>
      </c>
    </row>
    <row r="136" s="2" customFormat="1" ht="16.5" customHeight="1">
      <c r="A136" s="40"/>
      <c r="B136" s="41"/>
      <c r="C136" s="231" t="s">
        <v>297</v>
      </c>
      <c r="D136" s="231" t="s">
        <v>162</v>
      </c>
      <c r="E136" s="232" t="s">
        <v>1552</v>
      </c>
      <c r="F136" s="233" t="s">
        <v>1553</v>
      </c>
      <c r="G136" s="234" t="s">
        <v>1112</v>
      </c>
      <c r="H136" s="235">
        <v>16</v>
      </c>
      <c r="I136" s="236"/>
      <c r="J136" s="237">
        <f>ROUND(I136*H136,2)</f>
        <v>0</v>
      </c>
      <c r="K136" s="233" t="s">
        <v>1</v>
      </c>
      <c r="L136" s="46"/>
      <c r="M136" s="238" t="s">
        <v>1</v>
      </c>
      <c r="N136" s="239" t="s">
        <v>48</v>
      </c>
      <c r="O136" s="93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2" t="s">
        <v>167</v>
      </c>
      <c r="AT136" s="242" t="s">
        <v>162</v>
      </c>
      <c r="AU136" s="242" t="s">
        <v>91</v>
      </c>
      <c r="AY136" s="18" t="s">
        <v>160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8" t="s">
        <v>91</v>
      </c>
      <c r="BK136" s="243">
        <f>ROUND(I136*H136,2)</f>
        <v>0</v>
      </c>
      <c r="BL136" s="18" t="s">
        <v>167</v>
      </c>
      <c r="BM136" s="242" t="s">
        <v>1554</v>
      </c>
    </row>
    <row r="137" s="2" customFormat="1" ht="21.75" customHeight="1">
      <c r="A137" s="40"/>
      <c r="B137" s="41"/>
      <c r="C137" s="231" t="s">
        <v>301</v>
      </c>
      <c r="D137" s="231" t="s">
        <v>162</v>
      </c>
      <c r="E137" s="232" t="s">
        <v>1555</v>
      </c>
      <c r="F137" s="233" t="s">
        <v>1556</v>
      </c>
      <c r="G137" s="234" t="s">
        <v>1112</v>
      </c>
      <c r="H137" s="235">
        <v>8</v>
      </c>
      <c r="I137" s="236"/>
      <c r="J137" s="237">
        <f>ROUND(I137*H137,2)</f>
        <v>0</v>
      </c>
      <c r="K137" s="233" t="s">
        <v>1</v>
      </c>
      <c r="L137" s="46"/>
      <c r="M137" s="238" t="s">
        <v>1</v>
      </c>
      <c r="N137" s="239" t="s">
        <v>48</v>
      </c>
      <c r="O137" s="93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2" t="s">
        <v>167</v>
      </c>
      <c r="AT137" s="242" t="s">
        <v>162</v>
      </c>
      <c r="AU137" s="242" t="s">
        <v>91</v>
      </c>
      <c r="AY137" s="18" t="s">
        <v>160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8" t="s">
        <v>91</v>
      </c>
      <c r="BK137" s="243">
        <f>ROUND(I137*H137,2)</f>
        <v>0</v>
      </c>
      <c r="BL137" s="18" t="s">
        <v>167</v>
      </c>
      <c r="BM137" s="242" t="s">
        <v>1557</v>
      </c>
    </row>
    <row r="138" s="2" customFormat="1" ht="16.5" customHeight="1">
      <c r="A138" s="40"/>
      <c r="B138" s="41"/>
      <c r="C138" s="231" t="s">
        <v>307</v>
      </c>
      <c r="D138" s="231" t="s">
        <v>162</v>
      </c>
      <c r="E138" s="232" t="s">
        <v>1558</v>
      </c>
      <c r="F138" s="233" t="s">
        <v>1559</v>
      </c>
      <c r="G138" s="234" t="s">
        <v>1112</v>
      </c>
      <c r="H138" s="235">
        <v>9</v>
      </c>
      <c r="I138" s="236"/>
      <c r="J138" s="237">
        <f>ROUND(I138*H138,2)</f>
        <v>0</v>
      </c>
      <c r="K138" s="233" t="s">
        <v>1</v>
      </c>
      <c r="L138" s="46"/>
      <c r="M138" s="238" t="s">
        <v>1</v>
      </c>
      <c r="N138" s="239" t="s">
        <v>48</v>
      </c>
      <c r="O138" s="93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2" t="s">
        <v>167</v>
      </c>
      <c r="AT138" s="242" t="s">
        <v>162</v>
      </c>
      <c r="AU138" s="242" t="s">
        <v>91</v>
      </c>
      <c r="AY138" s="18" t="s">
        <v>160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8" t="s">
        <v>91</v>
      </c>
      <c r="BK138" s="243">
        <f>ROUND(I138*H138,2)</f>
        <v>0</v>
      </c>
      <c r="BL138" s="18" t="s">
        <v>167</v>
      </c>
      <c r="BM138" s="242" t="s">
        <v>1560</v>
      </c>
    </row>
    <row r="139" s="2" customFormat="1" ht="21.75" customHeight="1">
      <c r="A139" s="40"/>
      <c r="B139" s="41"/>
      <c r="C139" s="231" t="s">
        <v>314</v>
      </c>
      <c r="D139" s="231" t="s">
        <v>162</v>
      </c>
      <c r="E139" s="232" t="s">
        <v>1561</v>
      </c>
      <c r="F139" s="233" t="s">
        <v>1562</v>
      </c>
      <c r="G139" s="234" t="s">
        <v>1112</v>
      </c>
      <c r="H139" s="235">
        <v>4</v>
      </c>
      <c r="I139" s="236"/>
      <c r="J139" s="237">
        <f>ROUND(I139*H139,2)</f>
        <v>0</v>
      </c>
      <c r="K139" s="233" t="s">
        <v>1</v>
      </c>
      <c r="L139" s="46"/>
      <c r="M139" s="238" t="s">
        <v>1</v>
      </c>
      <c r="N139" s="239" t="s">
        <v>48</v>
      </c>
      <c r="O139" s="93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2" t="s">
        <v>167</v>
      </c>
      <c r="AT139" s="242" t="s">
        <v>162</v>
      </c>
      <c r="AU139" s="242" t="s">
        <v>91</v>
      </c>
      <c r="AY139" s="18" t="s">
        <v>160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8" t="s">
        <v>91</v>
      </c>
      <c r="BK139" s="243">
        <f>ROUND(I139*H139,2)</f>
        <v>0</v>
      </c>
      <c r="BL139" s="18" t="s">
        <v>167</v>
      </c>
      <c r="BM139" s="242" t="s">
        <v>1563</v>
      </c>
    </row>
    <row r="140" s="2" customFormat="1" ht="16.5" customHeight="1">
      <c r="A140" s="40"/>
      <c r="B140" s="41"/>
      <c r="C140" s="231" t="s">
        <v>7</v>
      </c>
      <c r="D140" s="231" t="s">
        <v>162</v>
      </c>
      <c r="E140" s="232" t="s">
        <v>1564</v>
      </c>
      <c r="F140" s="233" t="s">
        <v>1565</v>
      </c>
      <c r="G140" s="234" t="s">
        <v>177</v>
      </c>
      <c r="H140" s="235">
        <v>45</v>
      </c>
      <c r="I140" s="236"/>
      <c r="J140" s="237">
        <f>ROUND(I140*H140,2)</f>
        <v>0</v>
      </c>
      <c r="K140" s="233" t="s">
        <v>1</v>
      </c>
      <c r="L140" s="46"/>
      <c r="M140" s="238" t="s">
        <v>1</v>
      </c>
      <c r="N140" s="239" t="s">
        <v>48</v>
      </c>
      <c r="O140" s="93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2" t="s">
        <v>167</v>
      </c>
      <c r="AT140" s="242" t="s">
        <v>162</v>
      </c>
      <c r="AU140" s="242" t="s">
        <v>91</v>
      </c>
      <c r="AY140" s="18" t="s">
        <v>160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8" t="s">
        <v>91</v>
      </c>
      <c r="BK140" s="243">
        <f>ROUND(I140*H140,2)</f>
        <v>0</v>
      </c>
      <c r="BL140" s="18" t="s">
        <v>167</v>
      </c>
      <c r="BM140" s="242" t="s">
        <v>1566</v>
      </c>
    </row>
    <row r="141" s="2" customFormat="1" ht="16.5" customHeight="1">
      <c r="A141" s="40"/>
      <c r="B141" s="41"/>
      <c r="C141" s="231" t="s">
        <v>330</v>
      </c>
      <c r="D141" s="231" t="s">
        <v>162</v>
      </c>
      <c r="E141" s="232" t="s">
        <v>1567</v>
      </c>
      <c r="F141" s="233" t="s">
        <v>1568</v>
      </c>
      <c r="G141" s="234" t="s">
        <v>1112</v>
      </c>
      <c r="H141" s="235">
        <v>9</v>
      </c>
      <c r="I141" s="236"/>
      <c r="J141" s="237">
        <f>ROUND(I141*H141,2)</f>
        <v>0</v>
      </c>
      <c r="K141" s="233" t="s">
        <v>1</v>
      </c>
      <c r="L141" s="46"/>
      <c r="M141" s="238" t="s">
        <v>1</v>
      </c>
      <c r="N141" s="239" t="s">
        <v>48</v>
      </c>
      <c r="O141" s="93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2" t="s">
        <v>167</v>
      </c>
      <c r="AT141" s="242" t="s">
        <v>162</v>
      </c>
      <c r="AU141" s="242" t="s">
        <v>91</v>
      </c>
      <c r="AY141" s="18" t="s">
        <v>160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8" t="s">
        <v>91</v>
      </c>
      <c r="BK141" s="243">
        <f>ROUND(I141*H141,2)</f>
        <v>0</v>
      </c>
      <c r="BL141" s="18" t="s">
        <v>167</v>
      </c>
      <c r="BM141" s="242" t="s">
        <v>1569</v>
      </c>
    </row>
    <row r="142" s="2" customFormat="1" ht="16.5" customHeight="1">
      <c r="A142" s="40"/>
      <c r="B142" s="41"/>
      <c r="C142" s="231" t="s">
        <v>334</v>
      </c>
      <c r="D142" s="231" t="s">
        <v>162</v>
      </c>
      <c r="E142" s="232" t="s">
        <v>1570</v>
      </c>
      <c r="F142" s="233" t="s">
        <v>1571</v>
      </c>
      <c r="G142" s="234" t="s">
        <v>1112</v>
      </c>
      <c r="H142" s="235">
        <v>9</v>
      </c>
      <c r="I142" s="236"/>
      <c r="J142" s="237">
        <f>ROUND(I142*H142,2)</f>
        <v>0</v>
      </c>
      <c r="K142" s="233" t="s">
        <v>1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167</v>
      </c>
      <c r="AT142" s="242" t="s">
        <v>162</v>
      </c>
      <c r="AU142" s="242" t="s">
        <v>91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167</v>
      </c>
      <c r="BM142" s="242" t="s">
        <v>1572</v>
      </c>
    </row>
    <row r="143" s="2" customFormat="1" ht="16.5" customHeight="1">
      <c r="A143" s="40"/>
      <c r="B143" s="41"/>
      <c r="C143" s="231" t="s">
        <v>341</v>
      </c>
      <c r="D143" s="231" t="s">
        <v>162</v>
      </c>
      <c r="E143" s="232" t="s">
        <v>1573</v>
      </c>
      <c r="F143" s="233" t="s">
        <v>1574</v>
      </c>
      <c r="G143" s="234" t="s">
        <v>1112</v>
      </c>
      <c r="H143" s="235">
        <v>5</v>
      </c>
      <c r="I143" s="236"/>
      <c r="J143" s="237">
        <f>ROUND(I143*H143,2)</f>
        <v>0</v>
      </c>
      <c r="K143" s="233" t="s">
        <v>1</v>
      </c>
      <c r="L143" s="46"/>
      <c r="M143" s="238" t="s">
        <v>1</v>
      </c>
      <c r="N143" s="239" t="s">
        <v>48</v>
      </c>
      <c r="O143" s="93"/>
      <c r="P143" s="240">
        <f>O143*H143</f>
        <v>0</v>
      </c>
      <c r="Q143" s="240">
        <v>0</v>
      </c>
      <c r="R143" s="240">
        <f>Q143*H143</f>
        <v>0</v>
      </c>
      <c r="S143" s="240">
        <v>0</v>
      </c>
      <c r="T143" s="241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2" t="s">
        <v>167</v>
      </c>
      <c r="AT143" s="242" t="s">
        <v>162</v>
      </c>
      <c r="AU143" s="242" t="s">
        <v>91</v>
      </c>
      <c r="AY143" s="18" t="s">
        <v>160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8" t="s">
        <v>91</v>
      </c>
      <c r="BK143" s="243">
        <f>ROUND(I143*H143,2)</f>
        <v>0</v>
      </c>
      <c r="BL143" s="18" t="s">
        <v>167</v>
      </c>
      <c r="BM143" s="242" t="s">
        <v>1575</v>
      </c>
    </row>
    <row r="144" s="2" customFormat="1" ht="16.5" customHeight="1">
      <c r="A144" s="40"/>
      <c r="B144" s="41"/>
      <c r="C144" s="231" t="s">
        <v>349</v>
      </c>
      <c r="D144" s="231" t="s">
        <v>162</v>
      </c>
      <c r="E144" s="232" t="s">
        <v>1576</v>
      </c>
      <c r="F144" s="233" t="s">
        <v>1577</v>
      </c>
      <c r="G144" s="234" t="s">
        <v>1112</v>
      </c>
      <c r="H144" s="235">
        <v>18</v>
      </c>
      <c r="I144" s="236"/>
      <c r="J144" s="237">
        <f>ROUND(I144*H144,2)</f>
        <v>0</v>
      </c>
      <c r="K144" s="233" t="s">
        <v>1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167</v>
      </c>
      <c r="AT144" s="242" t="s">
        <v>162</v>
      </c>
      <c r="AU144" s="242" t="s">
        <v>91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167</v>
      </c>
      <c r="BM144" s="242" t="s">
        <v>1578</v>
      </c>
    </row>
    <row r="145" s="2" customFormat="1" ht="16.5" customHeight="1">
      <c r="A145" s="40"/>
      <c r="B145" s="41"/>
      <c r="C145" s="231" t="s">
        <v>356</v>
      </c>
      <c r="D145" s="231" t="s">
        <v>162</v>
      </c>
      <c r="E145" s="232" t="s">
        <v>1579</v>
      </c>
      <c r="F145" s="233" t="s">
        <v>1580</v>
      </c>
      <c r="G145" s="234" t="s">
        <v>1112</v>
      </c>
      <c r="H145" s="235">
        <v>5</v>
      </c>
      <c r="I145" s="236"/>
      <c r="J145" s="237">
        <f>ROUND(I145*H145,2)</f>
        <v>0</v>
      </c>
      <c r="K145" s="233" t="s">
        <v>1</v>
      </c>
      <c r="L145" s="46"/>
      <c r="M145" s="238" t="s">
        <v>1</v>
      </c>
      <c r="N145" s="239" t="s">
        <v>48</v>
      </c>
      <c r="O145" s="93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2" t="s">
        <v>167</v>
      </c>
      <c r="AT145" s="242" t="s">
        <v>162</v>
      </c>
      <c r="AU145" s="242" t="s">
        <v>91</v>
      </c>
      <c r="AY145" s="18" t="s">
        <v>160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8" t="s">
        <v>91</v>
      </c>
      <c r="BK145" s="243">
        <f>ROUND(I145*H145,2)</f>
        <v>0</v>
      </c>
      <c r="BL145" s="18" t="s">
        <v>167</v>
      </c>
      <c r="BM145" s="242" t="s">
        <v>1581</v>
      </c>
    </row>
    <row r="146" s="2" customFormat="1" ht="16.5" customHeight="1">
      <c r="A146" s="40"/>
      <c r="B146" s="41"/>
      <c r="C146" s="231" t="s">
        <v>363</v>
      </c>
      <c r="D146" s="231" t="s">
        <v>162</v>
      </c>
      <c r="E146" s="232" t="s">
        <v>1582</v>
      </c>
      <c r="F146" s="233" t="s">
        <v>1583</v>
      </c>
      <c r="G146" s="234" t="s">
        <v>1112</v>
      </c>
      <c r="H146" s="235">
        <v>15</v>
      </c>
      <c r="I146" s="236"/>
      <c r="J146" s="237">
        <f>ROUND(I146*H146,2)</f>
        <v>0</v>
      </c>
      <c r="K146" s="233" t="s">
        <v>1</v>
      </c>
      <c r="L146" s="46"/>
      <c r="M146" s="238" t="s">
        <v>1</v>
      </c>
      <c r="N146" s="239" t="s">
        <v>48</v>
      </c>
      <c r="O146" s="93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2" t="s">
        <v>167</v>
      </c>
      <c r="AT146" s="242" t="s">
        <v>162</v>
      </c>
      <c r="AU146" s="242" t="s">
        <v>91</v>
      </c>
      <c r="AY146" s="18" t="s">
        <v>160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8" t="s">
        <v>91</v>
      </c>
      <c r="BK146" s="243">
        <f>ROUND(I146*H146,2)</f>
        <v>0</v>
      </c>
      <c r="BL146" s="18" t="s">
        <v>167</v>
      </c>
      <c r="BM146" s="242" t="s">
        <v>1584</v>
      </c>
    </row>
    <row r="147" s="2" customFormat="1" ht="16.5" customHeight="1">
      <c r="A147" s="40"/>
      <c r="B147" s="41"/>
      <c r="C147" s="231" t="s">
        <v>369</v>
      </c>
      <c r="D147" s="231" t="s">
        <v>162</v>
      </c>
      <c r="E147" s="232" t="s">
        <v>1585</v>
      </c>
      <c r="F147" s="233" t="s">
        <v>1586</v>
      </c>
      <c r="G147" s="234" t="s">
        <v>1112</v>
      </c>
      <c r="H147" s="235">
        <v>10</v>
      </c>
      <c r="I147" s="236"/>
      <c r="J147" s="237">
        <f>ROUND(I147*H147,2)</f>
        <v>0</v>
      </c>
      <c r="K147" s="233" t="s">
        <v>1</v>
      </c>
      <c r="L147" s="46"/>
      <c r="M147" s="238" t="s">
        <v>1</v>
      </c>
      <c r="N147" s="239" t="s">
        <v>48</v>
      </c>
      <c r="O147" s="93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2" t="s">
        <v>167</v>
      </c>
      <c r="AT147" s="242" t="s">
        <v>162</v>
      </c>
      <c r="AU147" s="242" t="s">
        <v>91</v>
      </c>
      <c r="AY147" s="18" t="s">
        <v>160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8" t="s">
        <v>91</v>
      </c>
      <c r="BK147" s="243">
        <f>ROUND(I147*H147,2)</f>
        <v>0</v>
      </c>
      <c r="BL147" s="18" t="s">
        <v>167</v>
      </c>
      <c r="BM147" s="242" t="s">
        <v>1587</v>
      </c>
    </row>
    <row r="148" s="2" customFormat="1" ht="16.5" customHeight="1">
      <c r="A148" s="40"/>
      <c r="B148" s="41"/>
      <c r="C148" s="231" t="s">
        <v>377</v>
      </c>
      <c r="D148" s="231" t="s">
        <v>162</v>
      </c>
      <c r="E148" s="232" t="s">
        <v>1588</v>
      </c>
      <c r="F148" s="233" t="s">
        <v>1589</v>
      </c>
      <c r="G148" s="234" t="s">
        <v>1112</v>
      </c>
      <c r="H148" s="235">
        <v>20</v>
      </c>
      <c r="I148" s="236"/>
      <c r="J148" s="237">
        <f>ROUND(I148*H148,2)</f>
        <v>0</v>
      </c>
      <c r="K148" s="233" t="s">
        <v>1</v>
      </c>
      <c r="L148" s="46"/>
      <c r="M148" s="238" t="s">
        <v>1</v>
      </c>
      <c r="N148" s="239" t="s">
        <v>48</v>
      </c>
      <c r="O148" s="93"/>
      <c r="P148" s="240">
        <f>O148*H148</f>
        <v>0</v>
      </c>
      <c r="Q148" s="240">
        <v>0</v>
      </c>
      <c r="R148" s="240">
        <f>Q148*H148</f>
        <v>0</v>
      </c>
      <c r="S148" s="240">
        <v>0</v>
      </c>
      <c r="T148" s="241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2" t="s">
        <v>167</v>
      </c>
      <c r="AT148" s="242" t="s">
        <v>162</v>
      </c>
      <c r="AU148" s="242" t="s">
        <v>91</v>
      </c>
      <c r="AY148" s="18" t="s">
        <v>160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8" t="s">
        <v>91</v>
      </c>
      <c r="BK148" s="243">
        <f>ROUND(I148*H148,2)</f>
        <v>0</v>
      </c>
      <c r="BL148" s="18" t="s">
        <v>167</v>
      </c>
      <c r="BM148" s="242" t="s">
        <v>1590</v>
      </c>
    </row>
    <row r="149" s="2" customFormat="1" ht="16.5" customHeight="1">
      <c r="A149" s="40"/>
      <c r="B149" s="41"/>
      <c r="C149" s="231" t="s">
        <v>580</v>
      </c>
      <c r="D149" s="231" t="s">
        <v>162</v>
      </c>
      <c r="E149" s="232" t="s">
        <v>1591</v>
      </c>
      <c r="F149" s="233" t="s">
        <v>1592</v>
      </c>
      <c r="G149" s="234" t="s">
        <v>877</v>
      </c>
      <c r="H149" s="235">
        <v>1</v>
      </c>
      <c r="I149" s="236"/>
      <c r="J149" s="237">
        <f>ROUND(I149*H149,2)</f>
        <v>0</v>
      </c>
      <c r="K149" s="233" t="s">
        <v>1</v>
      </c>
      <c r="L149" s="46"/>
      <c r="M149" s="238" t="s">
        <v>1</v>
      </c>
      <c r="N149" s="239" t="s">
        <v>48</v>
      </c>
      <c r="O149" s="93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2" t="s">
        <v>167</v>
      </c>
      <c r="AT149" s="242" t="s">
        <v>162</v>
      </c>
      <c r="AU149" s="242" t="s">
        <v>91</v>
      </c>
      <c r="AY149" s="18" t="s">
        <v>160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8" t="s">
        <v>91</v>
      </c>
      <c r="BK149" s="243">
        <f>ROUND(I149*H149,2)</f>
        <v>0</v>
      </c>
      <c r="BL149" s="18" t="s">
        <v>167</v>
      </c>
      <c r="BM149" s="242" t="s">
        <v>1593</v>
      </c>
    </row>
    <row r="150" s="2" customFormat="1">
      <c r="A150" s="40"/>
      <c r="B150" s="41"/>
      <c r="C150" s="42"/>
      <c r="D150" s="246" t="s">
        <v>1015</v>
      </c>
      <c r="E150" s="42"/>
      <c r="F150" s="303" t="s">
        <v>1594</v>
      </c>
      <c r="G150" s="42"/>
      <c r="H150" s="42"/>
      <c r="I150" s="304"/>
      <c r="J150" s="42"/>
      <c r="K150" s="42"/>
      <c r="L150" s="46"/>
      <c r="M150" s="305"/>
      <c r="N150" s="306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1015</v>
      </c>
      <c r="AU150" s="18" t="s">
        <v>91</v>
      </c>
    </row>
    <row r="151" s="2" customFormat="1" ht="16.5" customHeight="1">
      <c r="A151" s="40"/>
      <c r="B151" s="41"/>
      <c r="C151" s="231" t="s">
        <v>586</v>
      </c>
      <c r="D151" s="231" t="s">
        <v>162</v>
      </c>
      <c r="E151" s="232" t="s">
        <v>1595</v>
      </c>
      <c r="F151" s="233" t="s">
        <v>1596</v>
      </c>
      <c r="G151" s="234" t="s">
        <v>877</v>
      </c>
      <c r="H151" s="235">
        <v>1</v>
      </c>
      <c r="I151" s="236"/>
      <c r="J151" s="237">
        <f>ROUND(I151*H151,2)</f>
        <v>0</v>
      </c>
      <c r="K151" s="233" t="s">
        <v>1</v>
      </c>
      <c r="L151" s="46"/>
      <c r="M151" s="238" t="s">
        <v>1</v>
      </c>
      <c r="N151" s="239" t="s">
        <v>48</v>
      </c>
      <c r="O151" s="93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2" t="s">
        <v>167</v>
      </c>
      <c r="AT151" s="242" t="s">
        <v>162</v>
      </c>
      <c r="AU151" s="242" t="s">
        <v>91</v>
      </c>
      <c r="AY151" s="18" t="s">
        <v>160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8" t="s">
        <v>91</v>
      </c>
      <c r="BK151" s="243">
        <f>ROUND(I151*H151,2)</f>
        <v>0</v>
      </c>
      <c r="BL151" s="18" t="s">
        <v>167</v>
      </c>
      <c r="BM151" s="242" t="s">
        <v>1597</v>
      </c>
    </row>
    <row r="152" s="12" customFormat="1" ht="25.92" customHeight="1">
      <c r="A152" s="12"/>
      <c r="B152" s="215"/>
      <c r="C152" s="216"/>
      <c r="D152" s="217" t="s">
        <v>82</v>
      </c>
      <c r="E152" s="218" t="s">
        <v>1158</v>
      </c>
      <c r="F152" s="218" t="s">
        <v>1159</v>
      </c>
      <c r="G152" s="216"/>
      <c r="H152" s="216"/>
      <c r="I152" s="219"/>
      <c r="J152" s="220">
        <f>BK152</f>
        <v>0</v>
      </c>
      <c r="K152" s="216"/>
      <c r="L152" s="221"/>
      <c r="M152" s="222"/>
      <c r="N152" s="223"/>
      <c r="O152" s="223"/>
      <c r="P152" s="224">
        <f>SUM(P153:P154)</f>
        <v>0</v>
      </c>
      <c r="Q152" s="223"/>
      <c r="R152" s="224">
        <f>SUM(R153:R154)</f>
        <v>0</v>
      </c>
      <c r="S152" s="223"/>
      <c r="T152" s="225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6" t="s">
        <v>91</v>
      </c>
      <c r="AT152" s="227" t="s">
        <v>82</v>
      </c>
      <c r="AU152" s="227" t="s">
        <v>83</v>
      </c>
      <c r="AY152" s="226" t="s">
        <v>160</v>
      </c>
      <c r="BK152" s="228">
        <f>SUM(BK153:BK154)</f>
        <v>0</v>
      </c>
    </row>
    <row r="153" s="2" customFormat="1" ht="16.5" customHeight="1">
      <c r="A153" s="40"/>
      <c r="B153" s="41"/>
      <c r="C153" s="231" t="s">
        <v>360</v>
      </c>
      <c r="D153" s="231" t="s">
        <v>162</v>
      </c>
      <c r="E153" s="232" t="s">
        <v>1160</v>
      </c>
      <c r="F153" s="233" t="s">
        <v>1161</v>
      </c>
      <c r="G153" s="234" t="s">
        <v>877</v>
      </c>
      <c r="H153" s="235">
        <v>1</v>
      </c>
      <c r="I153" s="236"/>
      <c r="J153" s="237">
        <f>ROUND(I153*H153,2)</f>
        <v>0</v>
      </c>
      <c r="K153" s="233" t="s">
        <v>1</v>
      </c>
      <c r="L153" s="46"/>
      <c r="M153" s="238" t="s">
        <v>1</v>
      </c>
      <c r="N153" s="239" t="s">
        <v>48</v>
      </c>
      <c r="O153" s="93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2" t="s">
        <v>167</v>
      </c>
      <c r="AT153" s="242" t="s">
        <v>162</v>
      </c>
      <c r="AU153" s="242" t="s">
        <v>91</v>
      </c>
      <c r="AY153" s="18" t="s">
        <v>160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8" t="s">
        <v>91</v>
      </c>
      <c r="BK153" s="243">
        <f>ROUND(I153*H153,2)</f>
        <v>0</v>
      </c>
      <c r="BL153" s="18" t="s">
        <v>167</v>
      </c>
      <c r="BM153" s="242" t="s">
        <v>1598</v>
      </c>
    </row>
    <row r="154" s="2" customFormat="1">
      <c r="A154" s="40"/>
      <c r="B154" s="41"/>
      <c r="C154" s="42"/>
      <c r="D154" s="246" t="s">
        <v>1015</v>
      </c>
      <c r="E154" s="42"/>
      <c r="F154" s="303" t="s">
        <v>1599</v>
      </c>
      <c r="G154" s="42"/>
      <c r="H154" s="42"/>
      <c r="I154" s="304"/>
      <c r="J154" s="42"/>
      <c r="K154" s="42"/>
      <c r="L154" s="46"/>
      <c r="M154" s="305"/>
      <c r="N154" s="306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1015</v>
      </c>
      <c r="AU154" s="18" t="s">
        <v>91</v>
      </c>
    </row>
    <row r="155" s="12" customFormat="1" ht="25.92" customHeight="1">
      <c r="A155" s="12"/>
      <c r="B155" s="215"/>
      <c r="C155" s="216"/>
      <c r="D155" s="217" t="s">
        <v>82</v>
      </c>
      <c r="E155" s="218" t="s">
        <v>1163</v>
      </c>
      <c r="F155" s="218" t="s">
        <v>161</v>
      </c>
      <c r="G155" s="216"/>
      <c r="H155" s="216"/>
      <c r="I155" s="219"/>
      <c r="J155" s="220">
        <f>BK155</f>
        <v>0</v>
      </c>
      <c r="K155" s="216"/>
      <c r="L155" s="221"/>
      <c r="M155" s="222"/>
      <c r="N155" s="223"/>
      <c r="O155" s="223"/>
      <c r="P155" s="224">
        <f>SUM(P156:P157)</f>
        <v>0</v>
      </c>
      <c r="Q155" s="223"/>
      <c r="R155" s="224">
        <f>SUM(R156:R157)</f>
        <v>0</v>
      </c>
      <c r="S155" s="223"/>
      <c r="T155" s="225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6" t="s">
        <v>91</v>
      </c>
      <c r="AT155" s="227" t="s">
        <v>82</v>
      </c>
      <c r="AU155" s="227" t="s">
        <v>83</v>
      </c>
      <c r="AY155" s="226" t="s">
        <v>160</v>
      </c>
      <c r="BK155" s="228">
        <f>SUM(BK156:BK157)</f>
        <v>0</v>
      </c>
    </row>
    <row r="156" s="2" customFormat="1" ht="16.5" customHeight="1">
      <c r="A156" s="40"/>
      <c r="B156" s="41"/>
      <c r="C156" s="231" t="s">
        <v>596</v>
      </c>
      <c r="D156" s="231" t="s">
        <v>162</v>
      </c>
      <c r="E156" s="232" t="s">
        <v>1164</v>
      </c>
      <c r="F156" s="233" t="s">
        <v>1190</v>
      </c>
      <c r="G156" s="234" t="s">
        <v>177</v>
      </c>
      <c r="H156" s="235">
        <v>70</v>
      </c>
      <c r="I156" s="236"/>
      <c r="J156" s="237">
        <f>ROUND(I156*H156,2)</f>
        <v>0</v>
      </c>
      <c r="K156" s="233" t="s">
        <v>1</v>
      </c>
      <c r="L156" s="46"/>
      <c r="M156" s="238" t="s">
        <v>1</v>
      </c>
      <c r="N156" s="239" t="s">
        <v>48</v>
      </c>
      <c r="O156" s="93"/>
      <c r="P156" s="240">
        <f>O156*H156</f>
        <v>0</v>
      </c>
      <c r="Q156" s="240">
        <v>0</v>
      </c>
      <c r="R156" s="240">
        <f>Q156*H156</f>
        <v>0</v>
      </c>
      <c r="S156" s="240">
        <v>0</v>
      </c>
      <c r="T156" s="241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2" t="s">
        <v>167</v>
      </c>
      <c r="AT156" s="242" t="s">
        <v>162</v>
      </c>
      <c r="AU156" s="242" t="s">
        <v>91</v>
      </c>
      <c r="AY156" s="18" t="s">
        <v>160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8" t="s">
        <v>91</v>
      </c>
      <c r="BK156" s="243">
        <f>ROUND(I156*H156,2)</f>
        <v>0</v>
      </c>
      <c r="BL156" s="18" t="s">
        <v>167</v>
      </c>
      <c r="BM156" s="242" t="s">
        <v>1600</v>
      </c>
    </row>
    <row r="157" s="2" customFormat="1">
      <c r="A157" s="40"/>
      <c r="B157" s="41"/>
      <c r="C157" s="42"/>
      <c r="D157" s="246" t="s">
        <v>1015</v>
      </c>
      <c r="E157" s="42"/>
      <c r="F157" s="303" t="s">
        <v>1601</v>
      </c>
      <c r="G157" s="42"/>
      <c r="H157" s="42"/>
      <c r="I157" s="304"/>
      <c r="J157" s="42"/>
      <c r="K157" s="42"/>
      <c r="L157" s="46"/>
      <c r="M157" s="311"/>
      <c r="N157" s="312"/>
      <c r="O157" s="300"/>
      <c r="P157" s="300"/>
      <c r="Q157" s="300"/>
      <c r="R157" s="300"/>
      <c r="S157" s="300"/>
      <c r="T157" s="313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1015</v>
      </c>
      <c r="AU157" s="18" t="s">
        <v>91</v>
      </c>
    </row>
    <row r="158" s="2" customFormat="1" ht="6.96" customHeight="1">
      <c r="A158" s="40"/>
      <c r="B158" s="68"/>
      <c r="C158" s="69"/>
      <c r="D158" s="69"/>
      <c r="E158" s="69"/>
      <c r="F158" s="69"/>
      <c r="G158" s="69"/>
      <c r="H158" s="69"/>
      <c r="I158" s="69"/>
      <c r="J158" s="69"/>
      <c r="K158" s="69"/>
      <c r="L158" s="46"/>
      <c r="M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</sheetData>
  <sheetProtection sheet="1" autoFilter="0" formatColumns="0" formatRows="0" objects="1" scenarios="1" spinCount="100000" saltValue="58NTC7EQMMI66euA7a8RZYGehDgaLKF5Ufxfuv4uSFgQagNqoHMnj9uUMbAKiiVoJUGmOE3LatDFi5FZIl6PUg==" hashValue="SER5JKS0kza30scH/jvCFnpT9Uon1DmGpGYd2op/X2VK88+wEoOOpbp041B19v6CQdrlO8GeVgRnhLNgChS4vQ==" algorithmName="SHA-512" password="CC35"/>
  <autoFilter ref="C117:K157"/>
  <mergeCells count="9">
    <mergeCell ref="E7:H7"/>
    <mergeCell ref="E9:H9"/>
    <mergeCell ref="E18:H18"/>
    <mergeCell ref="E27:H27"/>
    <mergeCell ref="E84:H84"/>
    <mergeCell ref="E86:H86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1602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1603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ROUND(J119,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ROUND((SUM(BE119:BE159)),  2)</f>
        <v>0</v>
      </c>
      <c r="G33" s="40"/>
      <c r="H33" s="40"/>
      <c r="I33" s="169">
        <v>0.20999999999999999</v>
      </c>
      <c r="J33" s="168">
        <f>ROUND(((SUM(BE119:BE159))*I33),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ROUND((SUM(BF119:BF159)),  2)</f>
        <v>0</v>
      </c>
      <c r="G34" s="40"/>
      <c r="H34" s="40"/>
      <c r="I34" s="169">
        <v>0.14999999999999999</v>
      </c>
      <c r="J34" s="168">
        <f>ROUND(((SUM(BF119:BF159))*I34),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ROUND((SUM(BG119:BG159)),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ROUND((SUM(BH119:BH159)),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ROUND((SUM(BI119:BI159)),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PS 01 - Strojně technologická část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Jaroslav Tomko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J119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1604</v>
      </c>
      <c r="E96" s="196"/>
      <c r="F96" s="196"/>
      <c r="G96" s="196"/>
      <c r="H96" s="196"/>
      <c r="I96" s="196"/>
      <c r="J96" s="197">
        <f>J120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93"/>
      <c r="C97" s="194"/>
      <c r="D97" s="195" t="s">
        <v>1605</v>
      </c>
      <c r="E97" s="196"/>
      <c r="F97" s="196"/>
      <c r="G97" s="196"/>
      <c r="H97" s="196"/>
      <c r="I97" s="196"/>
      <c r="J97" s="197">
        <f>J123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1606</v>
      </c>
      <c r="E98" s="196"/>
      <c r="F98" s="196"/>
      <c r="G98" s="196"/>
      <c r="H98" s="196"/>
      <c r="I98" s="196"/>
      <c r="J98" s="197">
        <f>J136</f>
        <v>0</v>
      </c>
      <c r="K98" s="194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1607</v>
      </c>
      <c r="E99" s="196"/>
      <c r="F99" s="196"/>
      <c r="G99" s="196"/>
      <c r="H99" s="196"/>
      <c r="I99" s="196"/>
      <c r="J99" s="197">
        <f>J139</f>
        <v>0</v>
      </c>
      <c r="K99" s="194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5" s="2" customFormat="1" ht="6.96" customHeight="1">
      <c r="A105" s="40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4.96" customHeight="1">
      <c r="A106" s="40"/>
      <c r="B106" s="41"/>
      <c r="C106" s="24" t="s">
        <v>145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16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188" t="str">
        <f>E7</f>
        <v>Biometan, využití kalového plynu na ÚČOV Praha</v>
      </c>
      <c r="F109" s="33"/>
      <c r="G109" s="33"/>
      <c r="H109" s="33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128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78" t="str">
        <f>E9</f>
        <v>PS 01 - Strojně technologická část</v>
      </c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22</v>
      </c>
      <c r="D113" s="42"/>
      <c r="E113" s="42"/>
      <c r="F113" s="28" t="str">
        <f>F12</f>
        <v>Praha</v>
      </c>
      <c r="G113" s="42"/>
      <c r="H113" s="42"/>
      <c r="I113" s="33" t="s">
        <v>24</v>
      </c>
      <c r="J113" s="81" t="str">
        <f>IF(J12="","",J12)</f>
        <v>11. 3. 2021</v>
      </c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5.65" customHeight="1">
      <c r="A115" s="40"/>
      <c r="B115" s="41"/>
      <c r="C115" s="33" t="s">
        <v>30</v>
      </c>
      <c r="D115" s="42"/>
      <c r="E115" s="42"/>
      <c r="F115" s="28" t="str">
        <f>E15</f>
        <v>Pražská vodohospodářská společnost a.s.</v>
      </c>
      <c r="G115" s="42"/>
      <c r="H115" s="42"/>
      <c r="I115" s="33" t="s">
        <v>36</v>
      </c>
      <c r="J115" s="38" t="str">
        <f>E21</f>
        <v>AQUA PROCON s.r.o.</v>
      </c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5.15" customHeight="1">
      <c r="A116" s="40"/>
      <c r="B116" s="41"/>
      <c r="C116" s="33" t="s">
        <v>34</v>
      </c>
      <c r="D116" s="42"/>
      <c r="E116" s="42"/>
      <c r="F116" s="28" t="str">
        <f>IF(E18="","",E18)</f>
        <v>Vyplň údaj</v>
      </c>
      <c r="G116" s="42"/>
      <c r="H116" s="42"/>
      <c r="I116" s="33" t="s">
        <v>39</v>
      </c>
      <c r="J116" s="38" t="str">
        <f>E24</f>
        <v>Jaroslav Tomko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0.32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11" customFormat="1" ht="29.28" customHeight="1">
      <c r="A118" s="204"/>
      <c r="B118" s="205"/>
      <c r="C118" s="206" t="s">
        <v>146</v>
      </c>
      <c r="D118" s="207" t="s">
        <v>68</v>
      </c>
      <c r="E118" s="207" t="s">
        <v>64</v>
      </c>
      <c r="F118" s="207" t="s">
        <v>65</v>
      </c>
      <c r="G118" s="207" t="s">
        <v>147</v>
      </c>
      <c r="H118" s="207" t="s">
        <v>148</v>
      </c>
      <c r="I118" s="207" t="s">
        <v>149</v>
      </c>
      <c r="J118" s="207" t="s">
        <v>132</v>
      </c>
      <c r="K118" s="208" t="s">
        <v>150</v>
      </c>
      <c r="L118" s="209"/>
      <c r="M118" s="102" t="s">
        <v>1</v>
      </c>
      <c r="N118" s="103" t="s">
        <v>47</v>
      </c>
      <c r="O118" s="103" t="s">
        <v>151</v>
      </c>
      <c r="P118" s="103" t="s">
        <v>152</v>
      </c>
      <c r="Q118" s="103" t="s">
        <v>153</v>
      </c>
      <c r="R118" s="103" t="s">
        <v>154</v>
      </c>
      <c r="S118" s="103" t="s">
        <v>155</v>
      </c>
      <c r="T118" s="104" t="s">
        <v>156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40"/>
      <c r="B119" s="41"/>
      <c r="C119" s="109" t="s">
        <v>157</v>
      </c>
      <c r="D119" s="42"/>
      <c r="E119" s="42"/>
      <c r="F119" s="42"/>
      <c r="G119" s="42"/>
      <c r="H119" s="42"/>
      <c r="I119" s="42"/>
      <c r="J119" s="210">
        <f>BK119</f>
        <v>0</v>
      </c>
      <c r="K119" s="42"/>
      <c r="L119" s="46"/>
      <c r="M119" s="105"/>
      <c r="N119" s="211"/>
      <c r="O119" s="106"/>
      <c r="P119" s="212">
        <f>P120+P123+P136+P139</f>
        <v>0</v>
      </c>
      <c r="Q119" s="106"/>
      <c r="R119" s="212">
        <f>R120+R123+R136+R139</f>
        <v>0</v>
      </c>
      <c r="S119" s="106"/>
      <c r="T119" s="213">
        <f>T120+T123+T136+T139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82</v>
      </c>
      <c r="AU119" s="18" t="s">
        <v>134</v>
      </c>
      <c r="BK119" s="214">
        <f>BK120+BK123+BK136+BK139</f>
        <v>0</v>
      </c>
    </row>
    <row r="120" s="12" customFormat="1" ht="25.92" customHeight="1">
      <c r="A120" s="12"/>
      <c r="B120" s="215"/>
      <c r="C120" s="216"/>
      <c r="D120" s="217" t="s">
        <v>82</v>
      </c>
      <c r="E120" s="218" t="s">
        <v>1608</v>
      </c>
      <c r="F120" s="218" t="s">
        <v>1609</v>
      </c>
      <c r="G120" s="216"/>
      <c r="H120" s="216"/>
      <c r="I120" s="219"/>
      <c r="J120" s="220">
        <f>BK120</f>
        <v>0</v>
      </c>
      <c r="K120" s="216"/>
      <c r="L120" s="221"/>
      <c r="M120" s="222"/>
      <c r="N120" s="223"/>
      <c r="O120" s="223"/>
      <c r="P120" s="224">
        <f>SUM(P121:P122)</f>
        <v>0</v>
      </c>
      <c r="Q120" s="223"/>
      <c r="R120" s="224">
        <f>SUM(R121:R122)</f>
        <v>0</v>
      </c>
      <c r="S120" s="223"/>
      <c r="T120" s="225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6" t="s">
        <v>91</v>
      </c>
      <c r="AT120" s="227" t="s">
        <v>82</v>
      </c>
      <c r="AU120" s="227" t="s">
        <v>83</v>
      </c>
      <c r="AY120" s="226" t="s">
        <v>160</v>
      </c>
      <c r="BK120" s="228">
        <f>SUM(BK121:BK122)</f>
        <v>0</v>
      </c>
    </row>
    <row r="121" s="2" customFormat="1">
      <c r="A121" s="40"/>
      <c r="B121" s="41"/>
      <c r="C121" s="231" t="s">
        <v>91</v>
      </c>
      <c r="D121" s="231" t="s">
        <v>162</v>
      </c>
      <c r="E121" s="232" t="s">
        <v>1610</v>
      </c>
      <c r="F121" s="233" t="s">
        <v>1611</v>
      </c>
      <c r="G121" s="234" t="s">
        <v>877</v>
      </c>
      <c r="H121" s="235">
        <v>1</v>
      </c>
      <c r="I121" s="236"/>
      <c r="J121" s="237">
        <f>ROUND(I121*H121,2)</f>
        <v>0</v>
      </c>
      <c r="K121" s="233" t="s">
        <v>1</v>
      </c>
      <c r="L121" s="46"/>
      <c r="M121" s="238" t="s">
        <v>1</v>
      </c>
      <c r="N121" s="239" t="s">
        <v>48</v>
      </c>
      <c r="O121" s="93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2" t="s">
        <v>167</v>
      </c>
      <c r="AT121" s="242" t="s">
        <v>162</v>
      </c>
      <c r="AU121" s="242" t="s">
        <v>91</v>
      </c>
      <c r="AY121" s="18" t="s">
        <v>160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8" t="s">
        <v>91</v>
      </c>
      <c r="BK121" s="243">
        <f>ROUND(I121*H121,2)</f>
        <v>0</v>
      </c>
      <c r="BL121" s="18" t="s">
        <v>167</v>
      </c>
      <c r="BM121" s="242" t="s">
        <v>1612</v>
      </c>
    </row>
    <row r="122" s="2" customFormat="1">
      <c r="A122" s="40"/>
      <c r="B122" s="41"/>
      <c r="C122" s="42"/>
      <c r="D122" s="246" t="s">
        <v>1015</v>
      </c>
      <c r="E122" s="42"/>
      <c r="F122" s="303" t="s">
        <v>1613</v>
      </c>
      <c r="G122" s="42"/>
      <c r="H122" s="42"/>
      <c r="I122" s="304"/>
      <c r="J122" s="42"/>
      <c r="K122" s="42"/>
      <c r="L122" s="46"/>
      <c r="M122" s="305"/>
      <c r="N122" s="306"/>
      <c r="O122" s="93"/>
      <c r="P122" s="93"/>
      <c r="Q122" s="93"/>
      <c r="R122" s="93"/>
      <c r="S122" s="93"/>
      <c r="T122" s="94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1015</v>
      </c>
      <c r="AU122" s="18" t="s">
        <v>91</v>
      </c>
    </row>
    <row r="123" s="12" customFormat="1" ht="25.92" customHeight="1">
      <c r="A123" s="12"/>
      <c r="B123" s="215"/>
      <c r="C123" s="216"/>
      <c r="D123" s="217" t="s">
        <v>82</v>
      </c>
      <c r="E123" s="218" t="s">
        <v>1614</v>
      </c>
      <c r="F123" s="218" t="s">
        <v>1615</v>
      </c>
      <c r="G123" s="216"/>
      <c r="H123" s="216"/>
      <c r="I123" s="219"/>
      <c r="J123" s="220">
        <f>BK123</f>
        <v>0</v>
      </c>
      <c r="K123" s="216"/>
      <c r="L123" s="221"/>
      <c r="M123" s="222"/>
      <c r="N123" s="223"/>
      <c r="O123" s="223"/>
      <c r="P123" s="224">
        <f>SUM(P124:P135)</f>
        <v>0</v>
      </c>
      <c r="Q123" s="223"/>
      <c r="R123" s="224">
        <f>SUM(R124:R135)</f>
        <v>0</v>
      </c>
      <c r="S123" s="223"/>
      <c r="T123" s="225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6" t="s">
        <v>91</v>
      </c>
      <c r="AT123" s="227" t="s">
        <v>82</v>
      </c>
      <c r="AU123" s="227" t="s">
        <v>83</v>
      </c>
      <c r="AY123" s="226" t="s">
        <v>160</v>
      </c>
      <c r="BK123" s="228">
        <f>SUM(BK124:BK135)</f>
        <v>0</v>
      </c>
    </row>
    <row r="124" s="2" customFormat="1">
      <c r="A124" s="40"/>
      <c r="B124" s="41"/>
      <c r="C124" s="231" t="s">
        <v>93</v>
      </c>
      <c r="D124" s="231" t="s">
        <v>162</v>
      </c>
      <c r="E124" s="232" t="s">
        <v>1616</v>
      </c>
      <c r="F124" s="233" t="s">
        <v>1617</v>
      </c>
      <c r="G124" s="234" t="s">
        <v>165</v>
      </c>
      <c r="H124" s="235">
        <v>1</v>
      </c>
      <c r="I124" s="236"/>
      <c r="J124" s="237">
        <f>ROUND(I124*H124,2)</f>
        <v>0</v>
      </c>
      <c r="K124" s="233" t="s">
        <v>1</v>
      </c>
      <c r="L124" s="46"/>
      <c r="M124" s="238" t="s">
        <v>1</v>
      </c>
      <c r="N124" s="239" t="s">
        <v>48</v>
      </c>
      <c r="O124" s="93"/>
      <c r="P124" s="240">
        <f>O124*H124</f>
        <v>0</v>
      </c>
      <c r="Q124" s="240">
        <v>0</v>
      </c>
      <c r="R124" s="240">
        <f>Q124*H124</f>
        <v>0</v>
      </c>
      <c r="S124" s="240">
        <v>0</v>
      </c>
      <c r="T124" s="24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2" t="s">
        <v>167</v>
      </c>
      <c r="AT124" s="242" t="s">
        <v>162</v>
      </c>
      <c r="AU124" s="242" t="s">
        <v>91</v>
      </c>
      <c r="AY124" s="18" t="s">
        <v>160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18" t="s">
        <v>91</v>
      </c>
      <c r="BK124" s="243">
        <f>ROUND(I124*H124,2)</f>
        <v>0</v>
      </c>
      <c r="BL124" s="18" t="s">
        <v>167</v>
      </c>
      <c r="BM124" s="242" t="s">
        <v>1618</v>
      </c>
    </row>
    <row r="125" s="2" customFormat="1">
      <c r="A125" s="40"/>
      <c r="B125" s="41"/>
      <c r="C125" s="42"/>
      <c r="D125" s="246" t="s">
        <v>1015</v>
      </c>
      <c r="E125" s="42"/>
      <c r="F125" s="303" t="s">
        <v>1619</v>
      </c>
      <c r="G125" s="42"/>
      <c r="H125" s="42"/>
      <c r="I125" s="304"/>
      <c r="J125" s="42"/>
      <c r="K125" s="42"/>
      <c r="L125" s="46"/>
      <c r="M125" s="305"/>
      <c r="N125" s="306"/>
      <c r="O125" s="93"/>
      <c r="P125" s="93"/>
      <c r="Q125" s="93"/>
      <c r="R125" s="93"/>
      <c r="S125" s="93"/>
      <c r="T125" s="94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1015</v>
      </c>
      <c r="AU125" s="18" t="s">
        <v>91</v>
      </c>
    </row>
    <row r="126" s="2" customFormat="1" ht="16.5" customHeight="1">
      <c r="A126" s="40"/>
      <c r="B126" s="41"/>
      <c r="C126" s="231" t="s">
        <v>101</v>
      </c>
      <c r="D126" s="231" t="s">
        <v>162</v>
      </c>
      <c r="E126" s="232" t="s">
        <v>1620</v>
      </c>
      <c r="F126" s="233" t="s">
        <v>1621</v>
      </c>
      <c r="G126" s="234" t="s">
        <v>165</v>
      </c>
      <c r="H126" s="235">
        <v>1</v>
      </c>
      <c r="I126" s="236"/>
      <c r="J126" s="237">
        <f>ROUND(I126*H126,2)</f>
        <v>0</v>
      </c>
      <c r="K126" s="233" t="s">
        <v>1</v>
      </c>
      <c r="L126" s="46"/>
      <c r="M126" s="238" t="s">
        <v>1</v>
      </c>
      <c r="N126" s="239" t="s">
        <v>48</v>
      </c>
      <c r="O126" s="93"/>
      <c r="P126" s="240">
        <f>O126*H126</f>
        <v>0</v>
      </c>
      <c r="Q126" s="240">
        <v>0</v>
      </c>
      <c r="R126" s="240">
        <f>Q126*H126</f>
        <v>0</v>
      </c>
      <c r="S126" s="240">
        <v>0</v>
      </c>
      <c r="T126" s="24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2" t="s">
        <v>167</v>
      </c>
      <c r="AT126" s="242" t="s">
        <v>162</v>
      </c>
      <c r="AU126" s="242" t="s">
        <v>91</v>
      </c>
      <c r="AY126" s="18" t="s">
        <v>160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18" t="s">
        <v>91</v>
      </c>
      <c r="BK126" s="243">
        <f>ROUND(I126*H126,2)</f>
        <v>0</v>
      </c>
      <c r="BL126" s="18" t="s">
        <v>167</v>
      </c>
      <c r="BM126" s="242" t="s">
        <v>1622</v>
      </c>
    </row>
    <row r="127" s="2" customFormat="1">
      <c r="A127" s="40"/>
      <c r="B127" s="41"/>
      <c r="C127" s="42"/>
      <c r="D127" s="246" t="s">
        <v>1015</v>
      </c>
      <c r="E127" s="42"/>
      <c r="F127" s="303" t="s">
        <v>1623</v>
      </c>
      <c r="G127" s="42"/>
      <c r="H127" s="42"/>
      <c r="I127" s="304"/>
      <c r="J127" s="42"/>
      <c r="K127" s="42"/>
      <c r="L127" s="46"/>
      <c r="M127" s="305"/>
      <c r="N127" s="306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1015</v>
      </c>
      <c r="AU127" s="18" t="s">
        <v>91</v>
      </c>
    </row>
    <row r="128" s="2" customFormat="1" ht="16.5" customHeight="1">
      <c r="A128" s="40"/>
      <c r="B128" s="41"/>
      <c r="C128" s="231" t="s">
        <v>167</v>
      </c>
      <c r="D128" s="231" t="s">
        <v>162</v>
      </c>
      <c r="E128" s="232" t="s">
        <v>1624</v>
      </c>
      <c r="F128" s="233" t="s">
        <v>1625</v>
      </c>
      <c r="G128" s="234" t="s">
        <v>165</v>
      </c>
      <c r="H128" s="235">
        <v>1</v>
      </c>
      <c r="I128" s="236"/>
      <c r="J128" s="237">
        <f>ROUND(I128*H128,2)</f>
        <v>0</v>
      </c>
      <c r="K128" s="233" t="s">
        <v>1</v>
      </c>
      <c r="L128" s="46"/>
      <c r="M128" s="238" t="s">
        <v>1</v>
      </c>
      <c r="N128" s="239" t="s">
        <v>48</v>
      </c>
      <c r="O128" s="93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2" t="s">
        <v>167</v>
      </c>
      <c r="AT128" s="242" t="s">
        <v>162</v>
      </c>
      <c r="AU128" s="242" t="s">
        <v>91</v>
      </c>
      <c r="AY128" s="18" t="s">
        <v>160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8" t="s">
        <v>91</v>
      </c>
      <c r="BK128" s="243">
        <f>ROUND(I128*H128,2)</f>
        <v>0</v>
      </c>
      <c r="BL128" s="18" t="s">
        <v>167</v>
      </c>
      <c r="BM128" s="242" t="s">
        <v>1626</v>
      </c>
    </row>
    <row r="129" s="2" customFormat="1">
      <c r="A129" s="40"/>
      <c r="B129" s="41"/>
      <c r="C129" s="42"/>
      <c r="D129" s="246" t="s">
        <v>1015</v>
      </c>
      <c r="E129" s="42"/>
      <c r="F129" s="303" t="s">
        <v>1627</v>
      </c>
      <c r="G129" s="42"/>
      <c r="H129" s="42"/>
      <c r="I129" s="304"/>
      <c r="J129" s="42"/>
      <c r="K129" s="42"/>
      <c r="L129" s="46"/>
      <c r="M129" s="305"/>
      <c r="N129" s="306"/>
      <c r="O129" s="93"/>
      <c r="P129" s="93"/>
      <c r="Q129" s="93"/>
      <c r="R129" s="93"/>
      <c r="S129" s="93"/>
      <c r="T129" s="94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1015</v>
      </c>
      <c r="AU129" s="18" t="s">
        <v>91</v>
      </c>
    </row>
    <row r="130" s="2" customFormat="1" ht="16.5" customHeight="1">
      <c r="A130" s="40"/>
      <c r="B130" s="41"/>
      <c r="C130" s="231" t="s">
        <v>186</v>
      </c>
      <c r="D130" s="231" t="s">
        <v>162</v>
      </c>
      <c r="E130" s="232" t="s">
        <v>1628</v>
      </c>
      <c r="F130" s="233" t="s">
        <v>1629</v>
      </c>
      <c r="G130" s="234" t="s">
        <v>1630</v>
      </c>
      <c r="H130" s="235">
        <v>1</v>
      </c>
      <c r="I130" s="236"/>
      <c r="J130" s="237">
        <f>ROUND(I130*H130,2)</f>
        <v>0</v>
      </c>
      <c r="K130" s="233" t="s">
        <v>1</v>
      </c>
      <c r="L130" s="46"/>
      <c r="M130" s="238" t="s">
        <v>1</v>
      </c>
      <c r="N130" s="239" t="s">
        <v>48</v>
      </c>
      <c r="O130" s="93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2" t="s">
        <v>167</v>
      </c>
      <c r="AT130" s="242" t="s">
        <v>162</v>
      </c>
      <c r="AU130" s="242" t="s">
        <v>91</v>
      </c>
      <c r="AY130" s="18" t="s">
        <v>160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8" t="s">
        <v>91</v>
      </c>
      <c r="BK130" s="243">
        <f>ROUND(I130*H130,2)</f>
        <v>0</v>
      </c>
      <c r="BL130" s="18" t="s">
        <v>167</v>
      </c>
      <c r="BM130" s="242" t="s">
        <v>1631</v>
      </c>
    </row>
    <row r="131" s="2" customFormat="1">
      <c r="A131" s="40"/>
      <c r="B131" s="41"/>
      <c r="C131" s="42"/>
      <c r="D131" s="246" t="s">
        <v>1015</v>
      </c>
      <c r="E131" s="42"/>
      <c r="F131" s="303" t="s">
        <v>1632</v>
      </c>
      <c r="G131" s="42"/>
      <c r="H131" s="42"/>
      <c r="I131" s="304"/>
      <c r="J131" s="42"/>
      <c r="K131" s="42"/>
      <c r="L131" s="46"/>
      <c r="M131" s="305"/>
      <c r="N131" s="306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1015</v>
      </c>
      <c r="AU131" s="18" t="s">
        <v>91</v>
      </c>
    </row>
    <row r="132" s="2" customFormat="1" ht="16.5" customHeight="1">
      <c r="A132" s="40"/>
      <c r="B132" s="41"/>
      <c r="C132" s="231" t="s">
        <v>217</v>
      </c>
      <c r="D132" s="231" t="s">
        <v>162</v>
      </c>
      <c r="E132" s="232" t="s">
        <v>1633</v>
      </c>
      <c r="F132" s="233" t="s">
        <v>1634</v>
      </c>
      <c r="G132" s="234" t="s">
        <v>1630</v>
      </c>
      <c r="H132" s="235">
        <v>1</v>
      </c>
      <c r="I132" s="236"/>
      <c r="J132" s="237">
        <f>ROUND(I132*H132,2)</f>
        <v>0</v>
      </c>
      <c r="K132" s="233" t="s">
        <v>1</v>
      </c>
      <c r="L132" s="46"/>
      <c r="M132" s="238" t="s">
        <v>1</v>
      </c>
      <c r="N132" s="239" t="s">
        <v>48</v>
      </c>
      <c r="O132" s="93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2" t="s">
        <v>167</v>
      </c>
      <c r="AT132" s="242" t="s">
        <v>162</v>
      </c>
      <c r="AU132" s="242" t="s">
        <v>91</v>
      </c>
      <c r="AY132" s="18" t="s">
        <v>160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8" t="s">
        <v>91</v>
      </c>
      <c r="BK132" s="243">
        <f>ROUND(I132*H132,2)</f>
        <v>0</v>
      </c>
      <c r="BL132" s="18" t="s">
        <v>167</v>
      </c>
      <c r="BM132" s="242" t="s">
        <v>1635</v>
      </c>
    </row>
    <row r="133" s="2" customFormat="1">
      <c r="A133" s="40"/>
      <c r="B133" s="41"/>
      <c r="C133" s="42"/>
      <c r="D133" s="246" t="s">
        <v>1015</v>
      </c>
      <c r="E133" s="42"/>
      <c r="F133" s="303" t="s">
        <v>1632</v>
      </c>
      <c r="G133" s="42"/>
      <c r="H133" s="42"/>
      <c r="I133" s="304"/>
      <c r="J133" s="42"/>
      <c r="K133" s="42"/>
      <c r="L133" s="46"/>
      <c r="M133" s="305"/>
      <c r="N133" s="306"/>
      <c r="O133" s="93"/>
      <c r="P133" s="93"/>
      <c r="Q133" s="93"/>
      <c r="R133" s="93"/>
      <c r="S133" s="93"/>
      <c r="T133" s="94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1015</v>
      </c>
      <c r="AU133" s="18" t="s">
        <v>91</v>
      </c>
    </row>
    <row r="134" s="2" customFormat="1" ht="16.5" customHeight="1">
      <c r="A134" s="40"/>
      <c r="B134" s="41"/>
      <c r="C134" s="231" t="s">
        <v>223</v>
      </c>
      <c r="D134" s="231" t="s">
        <v>162</v>
      </c>
      <c r="E134" s="232" t="s">
        <v>1636</v>
      </c>
      <c r="F134" s="233" t="s">
        <v>1637</v>
      </c>
      <c r="G134" s="234" t="s">
        <v>1630</v>
      </c>
      <c r="H134" s="235">
        <v>1</v>
      </c>
      <c r="I134" s="236"/>
      <c r="J134" s="237">
        <f>ROUND(I134*H134,2)</f>
        <v>0</v>
      </c>
      <c r="K134" s="233" t="s">
        <v>1</v>
      </c>
      <c r="L134" s="46"/>
      <c r="M134" s="238" t="s">
        <v>1</v>
      </c>
      <c r="N134" s="239" t="s">
        <v>48</v>
      </c>
      <c r="O134" s="93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2" t="s">
        <v>167</v>
      </c>
      <c r="AT134" s="242" t="s">
        <v>162</v>
      </c>
      <c r="AU134" s="242" t="s">
        <v>91</v>
      </c>
      <c r="AY134" s="18" t="s">
        <v>160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8" t="s">
        <v>91</v>
      </c>
      <c r="BK134" s="243">
        <f>ROUND(I134*H134,2)</f>
        <v>0</v>
      </c>
      <c r="BL134" s="18" t="s">
        <v>167</v>
      </c>
      <c r="BM134" s="242" t="s">
        <v>1638</v>
      </c>
    </row>
    <row r="135" s="2" customFormat="1">
      <c r="A135" s="40"/>
      <c r="B135" s="41"/>
      <c r="C135" s="42"/>
      <c r="D135" s="246" t="s">
        <v>1015</v>
      </c>
      <c r="E135" s="42"/>
      <c r="F135" s="303" t="s">
        <v>1632</v>
      </c>
      <c r="G135" s="42"/>
      <c r="H135" s="42"/>
      <c r="I135" s="304"/>
      <c r="J135" s="42"/>
      <c r="K135" s="42"/>
      <c r="L135" s="46"/>
      <c r="M135" s="305"/>
      <c r="N135" s="306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1015</v>
      </c>
      <c r="AU135" s="18" t="s">
        <v>91</v>
      </c>
    </row>
    <row r="136" s="12" customFormat="1" ht="25.92" customHeight="1">
      <c r="A136" s="12"/>
      <c r="B136" s="215"/>
      <c r="C136" s="216"/>
      <c r="D136" s="217" t="s">
        <v>82</v>
      </c>
      <c r="E136" s="218" t="s">
        <v>1639</v>
      </c>
      <c r="F136" s="218" t="s">
        <v>1640</v>
      </c>
      <c r="G136" s="216"/>
      <c r="H136" s="216"/>
      <c r="I136" s="219"/>
      <c r="J136" s="220">
        <f>BK136</f>
        <v>0</v>
      </c>
      <c r="K136" s="216"/>
      <c r="L136" s="221"/>
      <c r="M136" s="222"/>
      <c r="N136" s="223"/>
      <c r="O136" s="223"/>
      <c r="P136" s="224">
        <f>SUM(P137:P138)</f>
        <v>0</v>
      </c>
      <c r="Q136" s="223"/>
      <c r="R136" s="224">
        <f>SUM(R137:R138)</f>
        <v>0</v>
      </c>
      <c r="S136" s="223"/>
      <c r="T136" s="225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6" t="s">
        <v>91</v>
      </c>
      <c r="AT136" s="227" t="s">
        <v>82</v>
      </c>
      <c r="AU136" s="227" t="s">
        <v>83</v>
      </c>
      <c r="AY136" s="226" t="s">
        <v>160</v>
      </c>
      <c r="BK136" s="228">
        <f>SUM(BK137:BK138)</f>
        <v>0</v>
      </c>
    </row>
    <row r="137" s="2" customFormat="1" ht="16.5" customHeight="1">
      <c r="A137" s="40"/>
      <c r="B137" s="41"/>
      <c r="C137" s="231" t="s">
        <v>229</v>
      </c>
      <c r="D137" s="231" t="s">
        <v>162</v>
      </c>
      <c r="E137" s="232" t="s">
        <v>1641</v>
      </c>
      <c r="F137" s="233" t="s">
        <v>1640</v>
      </c>
      <c r="G137" s="234" t="s">
        <v>877</v>
      </c>
      <c r="H137" s="235">
        <v>1</v>
      </c>
      <c r="I137" s="236"/>
      <c r="J137" s="237">
        <f>ROUND(I137*H137,2)</f>
        <v>0</v>
      </c>
      <c r="K137" s="233" t="s">
        <v>1</v>
      </c>
      <c r="L137" s="46"/>
      <c r="M137" s="238" t="s">
        <v>1</v>
      </c>
      <c r="N137" s="239" t="s">
        <v>48</v>
      </c>
      <c r="O137" s="93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2" t="s">
        <v>167</v>
      </c>
      <c r="AT137" s="242" t="s">
        <v>162</v>
      </c>
      <c r="AU137" s="242" t="s">
        <v>91</v>
      </c>
      <c r="AY137" s="18" t="s">
        <v>160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8" t="s">
        <v>91</v>
      </c>
      <c r="BK137" s="243">
        <f>ROUND(I137*H137,2)</f>
        <v>0</v>
      </c>
      <c r="BL137" s="18" t="s">
        <v>167</v>
      </c>
      <c r="BM137" s="242" t="s">
        <v>1642</v>
      </c>
    </row>
    <row r="138" s="2" customFormat="1">
      <c r="A138" s="40"/>
      <c r="B138" s="41"/>
      <c r="C138" s="42"/>
      <c r="D138" s="246" t="s">
        <v>1015</v>
      </c>
      <c r="E138" s="42"/>
      <c r="F138" s="303" t="s">
        <v>1643</v>
      </c>
      <c r="G138" s="42"/>
      <c r="H138" s="42"/>
      <c r="I138" s="304"/>
      <c r="J138" s="42"/>
      <c r="K138" s="42"/>
      <c r="L138" s="46"/>
      <c r="M138" s="305"/>
      <c r="N138" s="306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1015</v>
      </c>
      <c r="AU138" s="18" t="s">
        <v>91</v>
      </c>
    </row>
    <row r="139" s="12" customFormat="1" ht="25.92" customHeight="1">
      <c r="A139" s="12"/>
      <c r="B139" s="215"/>
      <c r="C139" s="216"/>
      <c r="D139" s="217" t="s">
        <v>82</v>
      </c>
      <c r="E139" s="218" t="s">
        <v>1644</v>
      </c>
      <c r="F139" s="218" t="s">
        <v>1645</v>
      </c>
      <c r="G139" s="216"/>
      <c r="H139" s="216"/>
      <c r="I139" s="219"/>
      <c r="J139" s="220">
        <f>BK139</f>
        <v>0</v>
      </c>
      <c r="K139" s="216"/>
      <c r="L139" s="221"/>
      <c r="M139" s="222"/>
      <c r="N139" s="223"/>
      <c r="O139" s="223"/>
      <c r="P139" s="224">
        <f>SUM(P140:P159)</f>
        <v>0</v>
      </c>
      <c r="Q139" s="223"/>
      <c r="R139" s="224">
        <f>SUM(R140:R159)</f>
        <v>0</v>
      </c>
      <c r="S139" s="223"/>
      <c r="T139" s="225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6" t="s">
        <v>91</v>
      </c>
      <c r="AT139" s="227" t="s">
        <v>82</v>
      </c>
      <c r="AU139" s="227" t="s">
        <v>83</v>
      </c>
      <c r="AY139" s="226" t="s">
        <v>160</v>
      </c>
      <c r="BK139" s="228">
        <f>SUM(BK140:BK159)</f>
        <v>0</v>
      </c>
    </row>
    <row r="140" s="2" customFormat="1" ht="16.5" customHeight="1">
      <c r="A140" s="40"/>
      <c r="B140" s="41"/>
      <c r="C140" s="231" t="s">
        <v>233</v>
      </c>
      <c r="D140" s="231" t="s">
        <v>162</v>
      </c>
      <c r="E140" s="232" t="s">
        <v>1646</v>
      </c>
      <c r="F140" s="233" t="s">
        <v>1647</v>
      </c>
      <c r="G140" s="234" t="s">
        <v>165</v>
      </c>
      <c r="H140" s="235">
        <v>1</v>
      </c>
      <c r="I140" s="236"/>
      <c r="J140" s="237">
        <f>ROUND(I140*H140,2)</f>
        <v>0</v>
      </c>
      <c r="K140" s="233" t="s">
        <v>1</v>
      </c>
      <c r="L140" s="46"/>
      <c r="M140" s="238" t="s">
        <v>1</v>
      </c>
      <c r="N140" s="239" t="s">
        <v>48</v>
      </c>
      <c r="O140" s="93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2" t="s">
        <v>167</v>
      </c>
      <c r="AT140" s="242" t="s">
        <v>162</v>
      </c>
      <c r="AU140" s="242" t="s">
        <v>91</v>
      </c>
      <c r="AY140" s="18" t="s">
        <v>160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8" t="s">
        <v>91</v>
      </c>
      <c r="BK140" s="243">
        <f>ROUND(I140*H140,2)</f>
        <v>0</v>
      </c>
      <c r="BL140" s="18" t="s">
        <v>167</v>
      </c>
      <c r="BM140" s="242" t="s">
        <v>1648</v>
      </c>
    </row>
    <row r="141" s="2" customFormat="1">
      <c r="A141" s="40"/>
      <c r="B141" s="41"/>
      <c r="C141" s="42"/>
      <c r="D141" s="246" t="s">
        <v>1015</v>
      </c>
      <c r="E141" s="42"/>
      <c r="F141" s="303" t="s">
        <v>1649</v>
      </c>
      <c r="G141" s="42"/>
      <c r="H141" s="42"/>
      <c r="I141" s="304"/>
      <c r="J141" s="42"/>
      <c r="K141" s="42"/>
      <c r="L141" s="46"/>
      <c r="M141" s="305"/>
      <c r="N141" s="306"/>
      <c r="O141" s="93"/>
      <c r="P141" s="93"/>
      <c r="Q141" s="93"/>
      <c r="R141" s="93"/>
      <c r="S141" s="93"/>
      <c r="T141" s="94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1015</v>
      </c>
      <c r="AU141" s="18" t="s">
        <v>91</v>
      </c>
    </row>
    <row r="142" s="2" customFormat="1" ht="16.5" customHeight="1">
      <c r="A142" s="40"/>
      <c r="B142" s="41"/>
      <c r="C142" s="231" t="s">
        <v>249</v>
      </c>
      <c r="D142" s="231" t="s">
        <v>162</v>
      </c>
      <c r="E142" s="232" t="s">
        <v>1650</v>
      </c>
      <c r="F142" s="233" t="s">
        <v>1651</v>
      </c>
      <c r="G142" s="234" t="s">
        <v>165</v>
      </c>
      <c r="H142" s="235">
        <v>1</v>
      </c>
      <c r="I142" s="236"/>
      <c r="J142" s="237">
        <f>ROUND(I142*H142,2)</f>
        <v>0</v>
      </c>
      <c r="K142" s="233" t="s">
        <v>1</v>
      </c>
      <c r="L142" s="46"/>
      <c r="M142" s="238" t="s">
        <v>1</v>
      </c>
      <c r="N142" s="239" t="s">
        <v>48</v>
      </c>
      <c r="O142" s="93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2" t="s">
        <v>167</v>
      </c>
      <c r="AT142" s="242" t="s">
        <v>162</v>
      </c>
      <c r="AU142" s="242" t="s">
        <v>91</v>
      </c>
      <c r="AY142" s="18" t="s">
        <v>160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91</v>
      </c>
      <c r="BK142" s="243">
        <f>ROUND(I142*H142,2)</f>
        <v>0</v>
      </c>
      <c r="BL142" s="18" t="s">
        <v>167</v>
      </c>
      <c r="BM142" s="242" t="s">
        <v>1652</v>
      </c>
    </row>
    <row r="143" s="2" customFormat="1">
      <c r="A143" s="40"/>
      <c r="B143" s="41"/>
      <c r="C143" s="42"/>
      <c r="D143" s="246" t="s">
        <v>1015</v>
      </c>
      <c r="E143" s="42"/>
      <c r="F143" s="303" t="s">
        <v>1653</v>
      </c>
      <c r="G143" s="42"/>
      <c r="H143" s="42"/>
      <c r="I143" s="304"/>
      <c r="J143" s="42"/>
      <c r="K143" s="42"/>
      <c r="L143" s="46"/>
      <c r="M143" s="305"/>
      <c r="N143" s="306"/>
      <c r="O143" s="93"/>
      <c r="P143" s="93"/>
      <c r="Q143" s="93"/>
      <c r="R143" s="93"/>
      <c r="S143" s="93"/>
      <c r="T143" s="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1015</v>
      </c>
      <c r="AU143" s="18" t="s">
        <v>91</v>
      </c>
    </row>
    <row r="144" s="2" customFormat="1" ht="16.5" customHeight="1">
      <c r="A144" s="40"/>
      <c r="B144" s="41"/>
      <c r="C144" s="231" t="s">
        <v>257</v>
      </c>
      <c r="D144" s="231" t="s">
        <v>162</v>
      </c>
      <c r="E144" s="232" t="s">
        <v>1654</v>
      </c>
      <c r="F144" s="233" t="s">
        <v>1655</v>
      </c>
      <c r="G144" s="234" t="s">
        <v>165</v>
      </c>
      <c r="H144" s="235">
        <v>1</v>
      </c>
      <c r="I144" s="236"/>
      <c r="J144" s="237">
        <f>ROUND(I144*H144,2)</f>
        <v>0</v>
      </c>
      <c r="K144" s="233" t="s">
        <v>1</v>
      </c>
      <c r="L144" s="46"/>
      <c r="M144" s="238" t="s">
        <v>1</v>
      </c>
      <c r="N144" s="239" t="s">
        <v>48</v>
      </c>
      <c r="O144" s="93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2" t="s">
        <v>167</v>
      </c>
      <c r="AT144" s="242" t="s">
        <v>162</v>
      </c>
      <c r="AU144" s="242" t="s">
        <v>91</v>
      </c>
      <c r="AY144" s="18" t="s">
        <v>160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8" t="s">
        <v>91</v>
      </c>
      <c r="BK144" s="243">
        <f>ROUND(I144*H144,2)</f>
        <v>0</v>
      </c>
      <c r="BL144" s="18" t="s">
        <v>167</v>
      </c>
      <c r="BM144" s="242" t="s">
        <v>1656</v>
      </c>
    </row>
    <row r="145" s="2" customFormat="1">
      <c r="A145" s="40"/>
      <c r="B145" s="41"/>
      <c r="C145" s="42"/>
      <c r="D145" s="246" t="s">
        <v>1015</v>
      </c>
      <c r="E145" s="42"/>
      <c r="F145" s="303" t="s">
        <v>1657</v>
      </c>
      <c r="G145" s="42"/>
      <c r="H145" s="42"/>
      <c r="I145" s="304"/>
      <c r="J145" s="42"/>
      <c r="K145" s="42"/>
      <c r="L145" s="46"/>
      <c r="M145" s="305"/>
      <c r="N145" s="306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1015</v>
      </c>
      <c r="AU145" s="18" t="s">
        <v>91</v>
      </c>
    </row>
    <row r="146" s="2" customFormat="1" ht="16.5" customHeight="1">
      <c r="A146" s="40"/>
      <c r="B146" s="41"/>
      <c r="C146" s="231" t="s">
        <v>263</v>
      </c>
      <c r="D146" s="231" t="s">
        <v>162</v>
      </c>
      <c r="E146" s="232" t="s">
        <v>1658</v>
      </c>
      <c r="F146" s="233" t="s">
        <v>1659</v>
      </c>
      <c r="G146" s="234" t="s">
        <v>1630</v>
      </c>
      <c r="H146" s="235">
        <v>1</v>
      </c>
      <c r="I146" s="236"/>
      <c r="J146" s="237">
        <f>ROUND(I146*H146,2)</f>
        <v>0</v>
      </c>
      <c r="K146" s="233" t="s">
        <v>1</v>
      </c>
      <c r="L146" s="46"/>
      <c r="M146" s="238" t="s">
        <v>1</v>
      </c>
      <c r="N146" s="239" t="s">
        <v>48</v>
      </c>
      <c r="O146" s="93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2" t="s">
        <v>167</v>
      </c>
      <c r="AT146" s="242" t="s">
        <v>162</v>
      </c>
      <c r="AU146" s="242" t="s">
        <v>91</v>
      </c>
      <c r="AY146" s="18" t="s">
        <v>160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8" t="s">
        <v>91</v>
      </c>
      <c r="BK146" s="243">
        <f>ROUND(I146*H146,2)</f>
        <v>0</v>
      </c>
      <c r="BL146" s="18" t="s">
        <v>167</v>
      </c>
      <c r="BM146" s="242" t="s">
        <v>1660</v>
      </c>
    </row>
    <row r="147" s="2" customFormat="1">
      <c r="A147" s="40"/>
      <c r="B147" s="41"/>
      <c r="C147" s="42"/>
      <c r="D147" s="246" t="s">
        <v>1015</v>
      </c>
      <c r="E147" s="42"/>
      <c r="F147" s="303" t="s">
        <v>1632</v>
      </c>
      <c r="G147" s="42"/>
      <c r="H147" s="42"/>
      <c r="I147" s="304"/>
      <c r="J147" s="42"/>
      <c r="K147" s="42"/>
      <c r="L147" s="46"/>
      <c r="M147" s="305"/>
      <c r="N147" s="306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1015</v>
      </c>
      <c r="AU147" s="18" t="s">
        <v>91</v>
      </c>
    </row>
    <row r="148" s="2" customFormat="1" ht="16.5" customHeight="1">
      <c r="A148" s="40"/>
      <c r="B148" s="41"/>
      <c r="C148" s="231" t="s">
        <v>269</v>
      </c>
      <c r="D148" s="231" t="s">
        <v>162</v>
      </c>
      <c r="E148" s="232" t="s">
        <v>1661</v>
      </c>
      <c r="F148" s="233" t="s">
        <v>1662</v>
      </c>
      <c r="G148" s="234" t="s">
        <v>1630</v>
      </c>
      <c r="H148" s="235">
        <v>1</v>
      </c>
      <c r="I148" s="236"/>
      <c r="J148" s="237">
        <f>ROUND(I148*H148,2)</f>
        <v>0</v>
      </c>
      <c r="K148" s="233" t="s">
        <v>1</v>
      </c>
      <c r="L148" s="46"/>
      <c r="M148" s="238" t="s">
        <v>1</v>
      </c>
      <c r="N148" s="239" t="s">
        <v>48</v>
      </c>
      <c r="O148" s="93"/>
      <c r="P148" s="240">
        <f>O148*H148</f>
        <v>0</v>
      </c>
      <c r="Q148" s="240">
        <v>0</v>
      </c>
      <c r="R148" s="240">
        <f>Q148*H148</f>
        <v>0</v>
      </c>
      <c r="S148" s="240">
        <v>0</v>
      </c>
      <c r="T148" s="241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2" t="s">
        <v>167</v>
      </c>
      <c r="AT148" s="242" t="s">
        <v>162</v>
      </c>
      <c r="AU148" s="242" t="s">
        <v>91</v>
      </c>
      <c r="AY148" s="18" t="s">
        <v>160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8" t="s">
        <v>91</v>
      </c>
      <c r="BK148" s="243">
        <f>ROUND(I148*H148,2)</f>
        <v>0</v>
      </c>
      <c r="BL148" s="18" t="s">
        <v>167</v>
      </c>
      <c r="BM148" s="242" t="s">
        <v>1663</v>
      </c>
    </row>
    <row r="149" s="2" customFormat="1">
      <c r="A149" s="40"/>
      <c r="B149" s="41"/>
      <c r="C149" s="42"/>
      <c r="D149" s="246" t="s">
        <v>1015</v>
      </c>
      <c r="E149" s="42"/>
      <c r="F149" s="303" t="s">
        <v>1632</v>
      </c>
      <c r="G149" s="42"/>
      <c r="H149" s="42"/>
      <c r="I149" s="304"/>
      <c r="J149" s="42"/>
      <c r="K149" s="42"/>
      <c r="L149" s="46"/>
      <c r="M149" s="305"/>
      <c r="N149" s="306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1015</v>
      </c>
      <c r="AU149" s="18" t="s">
        <v>91</v>
      </c>
    </row>
    <row r="150" s="2" customFormat="1" ht="16.5" customHeight="1">
      <c r="A150" s="40"/>
      <c r="B150" s="41"/>
      <c r="C150" s="231" t="s">
        <v>273</v>
      </c>
      <c r="D150" s="231" t="s">
        <v>162</v>
      </c>
      <c r="E150" s="232" t="s">
        <v>1664</v>
      </c>
      <c r="F150" s="233" t="s">
        <v>1629</v>
      </c>
      <c r="G150" s="234" t="s">
        <v>1630</v>
      </c>
      <c r="H150" s="235">
        <v>1</v>
      </c>
      <c r="I150" s="236"/>
      <c r="J150" s="237">
        <f>ROUND(I150*H150,2)</f>
        <v>0</v>
      </c>
      <c r="K150" s="233" t="s">
        <v>1</v>
      </c>
      <c r="L150" s="46"/>
      <c r="M150" s="238" t="s">
        <v>1</v>
      </c>
      <c r="N150" s="239" t="s">
        <v>48</v>
      </c>
      <c r="O150" s="93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2" t="s">
        <v>167</v>
      </c>
      <c r="AT150" s="242" t="s">
        <v>162</v>
      </c>
      <c r="AU150" s="242" t="s">
        <v>91</v>
      </c>
      <c r="AY150" s="18" t="s">
        <v>160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8" t="s">
        <v>91</v>
      </c>
      <c r="BK150" s="243">
        <f>ROUND(I150*H150,2)</f>
        <v>0</v>
      </c>
      <c r="BL150" s="18" t="s">
        <v>167</v>
      </c>
      <c r="BM150" s="242" t="s">
        <v>1665</v>
      </c>
    </row>
    <row r="151" s="2" customFormat="1">
      <c r="A151" s="40"/>
      <c r="B151" s="41"/>
      <c r="C151" s="42"/>
      <c r="D151" s="246" t="s">
        <v>1015</v>
      </c>
      <c r="E151" s="42"/>
      <c r="F151" s="303" t="s">
        <v>1632</v>
      </c>
      <c r="G151" s="42"/>
      <c r="H151" s="42"/>
      <c r="I151" s="304"/>
      <c r="J151" s="42"/>
      <c r="K151" s="42"/>
      <c r="L151" s="46"/>
      <c r="M151" s="305"/>
      <c r="N151" s="306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1015</v>
      </c>
      <c r="AU151" s="18" t="s">
        <v>91</v>
      </c>
    </row>
    <row r="152" s="2" customFormat="1" ht="16.5" customHeight="1">
      <c r="A152" s="40"/>
      <c r="B152" s="41"/>
      <c r="C152" s="231" t="s">
        <v>8</v>
      </c>
      <c r="D152" s="231" t="s">
        <v>162</v>
      </c>
      <c r="E152" s="232" t="s">
        <v>1666</v>
      </c>
      <c r="F152" s="233" t="s">
        <v>1667</v>
      </c>
      <c r="G152" s="234" t="s">
        <v>1630</v>
      </c>
      <c r="H152" s="235">
        <v>1</v>
      </c>
      <c r="I152" s="236"/>
      <c r="J152" s="237">
        <f>ROUND(I152*H152,2)</f>
        <v>0</v>
      </c>
      <c r="K152" s="233" t="s">
        <v>1</v>
      </c>
      <c r="L152" s="46"/>
      <c r="M152" s="238" t="s">
        <v>1</v>
      </c>
      <c r="N152" s="239" t="s">
        <v>48</v>
      </c>
      <c r="O152" s="93"/>
      <c r="P152" s="240">
        <f>O152*H152</f>
        <v>0</v>
      </c>
      <c r="Q152" s="240">
        <v>0</v>
      </c>
      <c r="R152" s="240">
        <f>Q152*H152</f>
        <v>0</v>
      </c>
      <c r="S152" s="240">
        <v>0</v>
      </c>
      <c r="T152" s="241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2" t="s">
        <v>167</v>
      </c>
      <c r="AT152" s="242" t="s">
        <v>162</v>
      </c>
      <c r="AU152" s="242" t="s">
        <v>91</v>
      </c>
      <c r="AY152" s="18" t="s">
        <v>160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8" t="s">
        <v>91</v>
      </c>
      <c r="BK152" s="243">
        <f>ROUND(I152*H152,2)</f>
        <v>0</v>
      </c>
      <c r="BL152" s="18" t="s">
        <v>167</v>
      </c>
      <c r="BM152" s="242" t="s">
        <v>1668</v>
      </c>
    </row>
    <row r="153" s="2" customFormat="1">
      <c r="A153" s="40"/>
      <c r="B153" s="41"/>
      <c r="C153" s="42"/>
      <c r="D153" s="246" t="s">
        <v>1015</v>
      </c>
      <c r="E153" s="42"/>
      <c r="F153" s="303" t="s">
        <v>1632</v>
      </c>
      <c r="G153" s="42"/>
      <c r="H153" s="42"/>
      <c r="I153" s="304"/>
      <c r="J153" s="42"/>
      <c r="K153" s="42"/>
      <c r="L153" s="46"/>
      <c r="M153" s="305"/>
      <c r="N153" s="306"/>
      <c r="O153" s="93"/>
      <c r="P153" s="93"/>
      <c r="Q153" s="93"/>
      <c r="R153" s="93"/>
      <c r="S153" s="93"/>
      <c r="T153" s="94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1015</v>
      </c>
      <c r="AU153" s="18" t="s">
        <v>91</v>
      </c>
    </row>
    <row r="154" s="2" customFormat="1">
      <c r="A154" s="40"/>
      <c r="B154" s="41"/>
      <c r="C154" s="231" t="s">
        <v>288</v>
      </c>
      <c r="D154" s="231" t="s">
        <v>162</v>
      </c>
      <c r="E154" s="232" t="s">
        <v>1669</v>
      </c>
      <c r="F154" s="233" t="s">
        <v>1670</v>
      </c>
      <c r="G154" s="234" t="s">
        <v>1630</v>
      </c>
      <c r="H154" s="235">
        <v>1</v>
      </c>
      <c r="I154" s="236"/>
      <c r="J154" s="237">
        <f>ROUND(I154*H154,2)</f>
        <v>0</v>
      </c>
      <c r="K154" s="233" t="s">
        <v>1</v>
      </c>
      <c r="L154" s="46"/>
      <c r="M154" s="238" t="s">
        <v>1</v>
      </c>
      <c r="N154" s="239" t="s">
        <v>48</v>
      </c>
      <c r="O154" s="93"/>
      <c r="P154" s="240">
        <f>O154*H154</f>
        <v>0</v>
      </c>
      <c r="Q154" s="240">
        <v>0</v>
      </c>
      <c r="R154" s="240">
        <f>Q154*H154</f>
        <v>0</v>
      </c>
      <c r="S154" s="240">
        <v>0</v>
      </c>
      <c r="T154" s="241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2" t="s">
        <v>167</v>
      </c>
      <c r="AT154" s="242" t="s">
        <v>162</v>
      </c>
      <c r="AU154" s="242" t="s">
        <v>91</v>
      </c>
      <c r="AY154" s="18" t="s">
        <v>160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8" t="s">
        <v>91</v>
      </c>
      <c r="BK154" s="243">
        <f>ROUND(I154*H154,2)</f>
        <v>0</v>
      </c>
      <c r="BL154" s="18" t="s">
        <v>167</v>
      </c>
      <c r="BM154" s="242" t="s">
        <v>1671</v>
      </c>
    </row>
    <row r="155" s="2" customFormat="1">
      <c r="A155" s="40"/>
      <c r="B155" s="41"/>
      <c r="C155" s="42"/>
      <c r="D155" s="246" t="s">
        <v>1015</v>
      </c>
      <c r="E155" s="42"/>
      <c r="F155" s="303" t="s">
        <v>1632</v>
      </c>
      <c r="G155" s="42"/>
      <c r="H155" s="42"/>
      <c r="I155" s="304"/>
      <c r="J155" s="42"/>
      <c r="K155" s="42"/>
      <c r="L155" s="46"/>
      <c r="M155" s="305"/>
      <c r="N155" s="306"/>
      <c r="O155" s="93"/>
      <c r="P155" s="93"/>
      <c r="Q155" s="93"/>
      <c r="R155" s="93"/>
      <c r="S155" s="93"/>
      <c r="T155" s="94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1015</v>
      </c>
      <c r="AU155" s="18" t="s">
        <v>91</v>
      </c>
    </row>
    <row r="156" s="2" customFormat="1" ht="21.75" customHeight="1">
      <c r="A156" s="40"/>
      <c r="B156" s="41"/>
      <c r="C156" s="231" t="s">
        <v>297</v>
      </c>
      <c r="D156" s="231" t="s">
        <v>162</v>
      </c>
      <c r="E156" s="232" t="s">
        <v>1672</v>
      </c>
      <c r="F156" s="233" t="s">
        <v>1673</v>
      </c>
      <c r="G156" s="234" t="s">
        <v>1630</v>
      </c>
      <c r="H156" s="235">
        <v>1</v>
      </c>
      <c r="I156" s="236"/>
      <c r="J156" s="237">
        <f>ROUND(I156*H156,2)</f>
        <v>0</v>
      </c>
      <c r="K156" s="233" t="s">
        <v>1</v>
      </c>
      <c r="L156" s="46"/>
      <c r="M156" s="238" t="s">
        <v>1</v>
      </c>
      <c r="N156" s="239" t="s">
        <v>48</v>
      </c>
      <c r="O156" s="93"/>
      <c r="P156" s="240">
        <f>O156*H156</f>
        <v>0</v>
      </c>
      <c r="Q156" s="240">
        <v>0</v>
      </c>
      <c r="R156" s="240">
        <f>Q156*H156</f>
        <v>0</v>
      </c>
      <c r="S156" s="240">
        <v>0</v>
      </c>
      <c r="T156" s="241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2" t="s">
        <v>167</v>
      </c>
      <c r="AT156" s="242" t="s">
        <v>162</v>
      </c>
      <c r="AU156" s="242" t="s">
        <v>91</v>
      </c>
      <c r="AY156" s="18" t="s">
        <v>160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8" t="s">
        <v>91</v>
      </c>
      <c r="BK156" s="243">
        <f>ROUND(I156*H156,2)</f>
        <v>0</v>
      </c>
      <c r="BL156" s="18" t="s">
        <v>167</v>
      </c>
      <c r="BM156" s="242" t="s">
        <v>1674</v>
      </c>
    </row>
    <row r="157" s="2" customFormat="1">
      <c r="A157" s="40"/>
      <c r="B157" s="41"/>
      <c r="C157" s="42"/>
      <c r="D157" s="246" t="s">
        <v>1015</v>
      </c>
      <c r="E157" s="42"/>
      <c r="F157" s="303" t="s">
        <v>1675</v>
      </c>
      <c r="G157" s="42"/>
      <c r="H157" s="42"/>
      <c r="I157" s="304"/>
      <c r="J157" s="42"/>
      <c r="K157" s="42"/>
      <c r="L157" s="46"/>
      <c r="M157" s="305"/>
      <c r="N157" s="306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1015</v>
      </c>
      <c r="AU157" s="18" t="s">
        <v>91</v>
      </c>
    </row>
    <row r="158" s="2" customFormat="1" ht="16.5" customHeight="1">
      <c r="A158" s="40"/>
      <c r="B158" s="41"/>
      <c r="C158" s="231" t="s">
        <v>301</v>
      </c>
      <c r="D158" s="231" t="s">
        <v>162</v>
      </c>
      <c r="E158" s="232" t="s">
        <v>1676</v>
      </c>
      <c r="F158" s="233" t="s">
        <v>1677</v>
      </c>
      <c r="G158" s="234" t="s">
        <v>165</v>
      </c>
      <c r="H158" s="235">
        <v>1</v>
      </c>
      <c r="I158" s="236"/>
      <c r="J158" s="237">
        <f>ROUND(I158*H158,2)</f>
        <v>0</v>
      </c>
      <c r="K158" s="233" t="s">
        <v>1</v>
      </c>
      <c r="L158" s="46"/>
      <c r="M158" s="238" t="s">
        <v>1</v>
      </c>
      <c r="N158" s="239" t="s">
        <v>48</v>
      </c>
      <c r="O158" s="93"/>
      <c r="P158" s="240">
        <f>O158*H158</f>
        <v>0</v>
      </c>
      <c r="Q158" s="240">
        <v>0</v>
      </c>
      <c r="R158" s="240">
        <f>Q158*H158</f>
        <v>0</v>
      </c>
      <c r="S158" s="240">
        <v>0</v>
      </c>
      <c r="T158" s="241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2" t="s">
        <v>167</v>
      </c>
      <c r="AT158" s="242" t="s">
        <v>162</v>
      </c>
      <c r="AU158" s="242" t="s">
        <v>91</v>
      </c>
      <c r="AY158" s="18" t="s">
        <v>160</v>
      </c>
      <c r="BE158" s="243">
        <f>IF(N158="základní",J158,0)</f>
        <v>0</v>
      </c>
      <c r="BF158" s="243">
        <f>IF(N158="snížená",J158,0)</f>
        <v>0</v>
      </c>
      <c r="BG158" s="243">
        <f>IF(N158="zákl. přenesená",J158,0)</f>
        <v>0</v>
      </c>
      <c r="BH158" s="243">
        <f>IF(N158="sníž. přenesená",J158,0)</f>
        <v>0</v>
      </c>
      <c r="BI158" s="243">
        <f>IF(N158="nulová",J158,0)</f>
        <v>0</v>
      </c>
      <c r="BJ158" s="18" t="s">
        <v>91</v>
      </c>
      <c r="BK158" s="243">
        <f>ROUND(I158*H158,2)</f>
        <v>0</v>
      </c>
      <c r="BL158" s="18" t="s">
        <v>167</v>
      </c>
      <c r="BM158" s="242" t="s">
        <v>1678</v>
      </c>
    </row>
    <row r="159" s="2" customFormat="1">
      <c r="A159" s="40"/>
      <c r="B159" s="41"/>
      <c r="C159" s="42"/>
      <c r="D159" s="246" t="s">
        <v>1015</v>
      </c>
      <c r="E159" s="42"/>
      <c r="F159" s="303" t="s">
        <v>1632</v>
      </c>
      <c r="G159" s="42"/>
      <c r="H159" s="42"/>
      <c r="I159" s="304"/>
      <c r="J159" s="42"/>
      <c r="K159" s="42"/>
      <c r="L159" s="46"/>
      <c r="M159" s="311"/>
      <c r="N159" s="312"/>
      <c r="O159" s="300"/>
      <c r="P159" s="300"/>
      <c r="Q159" s="300"/>
      <c r="R159" s="300"/>
      <c r="S159" s="300"/>
      <c r="T159" s="313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1015</v>
      </c>
      <c r="AU159" s="18" t="s">
        <v>91</v>
      </c>
    </row>
    <row r="160" s="2" customFormat="1" ht="6.96" customHeight="1">
      <c r="A160" s="40"/>
      <c r="B160" s="68"/>
      <c r="C160" s="69"/>
      <c r="D160" s="69"/>
      <c r="E160" s="69"/>
      <c r="F160" s="69"/>
      <c r="G160" s="69"/>
      <c r="H160" s="69"/>
      <c r="I160" s="69"/>
      <c r="J160" s="69"/>
      <c r="K160" s="69"/>
      <c r="L160" s="46"/>
      <c r="M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</sheetData>
  <sheetProtection sheet="1" autoFilter="0" formatColumns="0" formatRows="0" objects="1" scenarios="1" spinCount="100000" saltValue="gOFnBcVKIUOVFTbxw9KYvEAOoz4jfqRbKVGAyPFSYQLQbppSpDloLqvEJg97HfAKbfqfRve5IFNWTVN8lmhc+g==" hashValue="EfNj+XzO+yaOZWfsi1GUGs/sdm2n6dSHr3R6nD8JzSJEOtXj4LR/BxApTDvCbU4afXPcDfxo9fwDsQDsIsTq8g==" algorithmName="SHA-512" password="CC35"/>
  <autoFilter ref="C118:K159"/>
  <mergeCells count="9">
    <mergeCell ref="E7:H7"/>
    <mergeCell ref="E9:H9"/>
    <mergeCell ref="E18:H18"/>
    <mergeCell ref="E27:H27"/>
    <mergeCell ref="E84:H84"/>
    <mergeCell ref="E86:H86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93</v>
      </c>
    </row>
    <row r="4" s="1" customFormat="1" ht="24.96" customHeight="1">
      <c r="B4" s="21"/>
      <c r="D4" s="151" t="s">
        <v>127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Biometan, využití kalového plynu na ÚČOV Praha</v>
      </c>
      <c r="F7" s="153"/>
      <c r="G7" s="153"/>
      <c r="H7" s="153"/>
      <c r="L7" s="21"/>
    </row>
    <row r="8" s="2" customFormat="1" ht="12" customHeight="1">
      <c r="A8" s="40"/>
      <c r="B8" s="46"/>
      <c r="C8" s="40"/>
      <c r="D8" s="153" t="s">
        <v>128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5" t="s">
        <v>1679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53" t="s">
        <v>18</v>
      </c>
      <c r="E11" s="40"/>
      <c r="F11" s="144" t="s">
        <v>19</v>
      </c>
      <c r="G11" s="40"/>
      <c r="H11" s="40"/>
      <c r="I11" s="153" t="s">
        <v>20</v>
      </c>
      <c r="J11" s="144" t="s">
        <v>21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53" t="s">
        <v>22</v>
      </c>
      <c r="E12" s="40"/>
      <c r="F12" s="144" t="s">
        <v>23</v>
      </c>
      <c r="G12" s="40"/>
      <c r="H12" s="40"/>
      <c r="I12" s="153" t="s">
        <v>24</v>
      </c>
      <c r="J12" s="156" t="str">
        <f>'Rekapitulace stavby'!AN8</f>
        <v>11. 3. 2021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157" t="s">
        <v>26</v>
      </c>
      <c r="E13" s="40"/>
      <c r="F13" s="158" t="s">
        <v>27</v>
      </c>
      <c r="G13" s="40"/>
      <c r="H13" s="40"/>
      <c r="I13" s="157" t="s">
        <v>28</v>
      </c>
      <c r="J13" s="158" t="s">
        <v>29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3" t="s">
        <v>30</v>
      </c>
      <c r="E14" s="40"/>
      <c r="F14" s="40"/>
      <c r="G14" s="40"/>
      <c r="H14" s="40"/>
      <c r="I14" s="153" t="s">
        <v>31</v>
      </c>
      <c r="J14" s="144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4" t="s">
        <v>32</v>
      </c>
      <c r="F15" s="40"/>
      <c r="G15" s="40"/>
      <c r="H15" s="40"/>
      <c r="I15" s="153" t="s">
        <v>33</v>
      </c>
      <c r="J15" s="144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53" t="s">
        <v>34</v>
      </c>
      <c r="E17" s="40"/>
      <c r="F17" s="40"/>
      <c r="G17" s="40"/>
      <c r="H17" s="40"/>
      <c r="I17" s="153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4"/>
      <c r="G18" s="144"/>
      <c r="H18" s="144"/>
      <c r="I18" s="153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53" t="s">
        <v>36</v>
      </c>
      <c r="E20" s="40"/>
      <c r="F20" s="40"/>
      <c r="G20" s="40"/>
      <c r="H20" s="40"/>
      <c r="I20" s="153" t="s">
        <v>31</v>
      </c>
      <c r="J20" s="144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4" t="s">
        <v>37</v>
      </c>
      <c r="F21" s="40"/>
      <c r="G21" s="40"/>
      <c r="H21" s="40"/>
      <c r="I21" s="153" t="s">
        <v>33</v>
      </c>
      <c r="J21" s="144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53" t="s">
        <v>39</v>
      </c>
      <c r="E23" s="40"/>
      <c r="F23" s="40"/>
      <c r="G23" s="40"/>
      <c r="H23" s="40"/>
      <c r="I23" s="153" t="s">
        <v>31</v>
      </c>
      <c r="J23" s="144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4" t="s">
        <v>1603</v>
      </c>
      <c r="F24" s="40"/>
      <c r="G24" s="40"/>
      <c r="H24" s="40"/>
      <c r="I24" s="153" t="s">
        <v>33</v>
      </c>
      <c r="J24" s="144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53" t="s">
        <v>41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59"/>
      <c r="B27" s="160"/>
      <c r="C27" s="159"/>
      <c r="D27" s="159"/>
      <c r="E27" s="161" t="s">
        <v>42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63"/>
      <c r="E29" s="163"/>
      <c r="F29" s="163"/>
      <c r="G29" s="163"/>
      <c r="H29" s="163"/>
      <c r="I29" s="163"/>
      <c r="J29" s="163"/>
      <c r="K29" s="16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4" t="s">
        <v>43</v>
      </c>
      <c r="E30" s="40"/>
      <c r="F30" s="40"/>
      <c r="G30" s="40"/>
      <c r="H30" s="40"/>
      <c r="I30" s="40"/>
      <c r="J30" s="165">
        <f>ROUND(J117,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3"/>
      <c r="E31" s="163"/>
      <c r="F31" s="163"/>
      <c r="G31" s="163"/>
      <c r="H31" s="163"/>
      <c r="I31" s="163"/>
      <c r="J31" s="163"/>
      <c r="K31" s="16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6" t="s">
        <v>45</v>
      </c>
      <c r="G32" s="40"/>
      <c r="H32" s="40"/>
      <c r="I32" s="166" t="s">
        <v>44</v>
      </c>
      <c r="J32" s="166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7" t="s">
        <v>47</v>
      </c>
      <c r="E33" s="153" t="s">
        <v>48</v>
      </c>
      <c r="F33" s="168">
        <f>ROUND((SUM(BE117:BE123)),  2)</f>
        <v>0</v>
      </c>
      <c r="G33" s="40"/>
      <c r="H33" s="40"/>
      <c r="I33" s="169">
        <v>0.20999999999999999</v>
      </c>
      <c r="J33" s="168">
        <f>ROUND(((SUM(BE117:BE123))*I33),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53" t="s">
        <v>49</v>
      </c>
      <c r="F34" s="168">
        <f>ROUND((SUM(BF117:BF123)),  2)</f>
        <v>0</v>
      </c>
      <c r="G34" s="40"/>
      <c r="H34" s="40"/>
      <c r="I34" s="169">
        <v>0.14999999999999999</v>
      </c>
      <c r="J34" s="168">
        <f>ROUND(((SUM(BF117:BF123))*I34),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53" t="s">
        <v>50</v>
      </c>
      <c r="F35" s="168">
        <f>ROUND((SUM(BG117:BG123)),  2)</f>
        <v>0</v>
      </c>
      <c r="G35" s="40"/>
      <c r="H35" s="40"/>
      <c r="I35" s="169">
        <v>0.20999999999999999</v>
      </c>
      <c r="J35" s="168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8">
        <f>ROUND((SUM(BH117:BH123)),  2)</f>
        <v>0</v>
      </c>
      <c r="G36" s="40"/>
      <c r="H36" s="40"/>
      <c r="I36" s="169">
        <v>0.14999999999999999</v>
      </c>
      <c r="J36" s="168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8">
        <f>ROUND((SUM(BI117:BI123)),  2)</f>
        <v>0</v>
      </c>
      <c r="G37" s="40"/>
      <c r="H37" s="40"/>
      <c r="I37" s="169">
        <v>0</v>
      </c>
      <c r="J37" s="168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70"/>
      <c r="D39" s="171" t="s">
        <v>53</v>
      </c>
      <c r="E39" s="172"/>
      <c r="F39" s="172"/>
      <c r="G39" s="173" t="s">
        <v>54</v>
      </c>
      <c r="H39" s="174" t="s">
        <v>55</v>
      </c>
      <c r="I39" s="172"/>
      <c r="J39" s="175">
        <f>SUM(J30:J37)</f>
        <v>0</v>
      </c>
      <c r="K39" s="176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7" t="s">
        <v>56</v>
      </c>
      <c r="E49" s="178"/>
      <c r="F49" s="178"/>
      <c r="G49" s="177" t="s">
        <v>57</v>
      </c>
      <c r="H49" s="178"/>
      <c r="I49" s="178"/>
      <c r="J49" s="178"/>
      <c r="K49" s="178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9" t="s">
        <v>58</v>
      </c>
      <c r="E60" s="180"/>
      <c r="F60" s="181" t="s">
        <v>59</v>
      </c>
      <c r="G60" s="179" t="s">
        <v>58</v>
      </c>
      <c r="H60" s="180"/>
      <c r="I60" s="180"/>
      <c r="J60" s="182" t="s">
        <v>59</v>
      </c>
      <c r="K60" s="180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7" t="s">
        <v>60</v>
      </c>
      <c r="E64" s="183"/>
      <c r="F64" s="183"/>
      <c r="G64" s="177" t="s">
        <v>61</v>
      </c>
      <c r="H64" s="183"/>
      <c r="I64" s="183"/>
      <c r="J64" s="183"/>
      <c r="K64" s="183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9" t="s">
        <v>58</v>
      </c>
      <c r="E75" s="180"/>
      <c r="F75" s="181" t="s">
        <v>59</v>
      </c>
      <c r="G75" s="179" t="s">
        <v>58</v>
      </c>
      <c r="H75" s="180"/>
      <c r="I75" s="180"/>
      <c r="J75" s="182" t="s">
        <v>59</v>
      </c>
      <c r="K75" s="180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6"/>
      <c r="C80" s="187"/>
      <c r="D80" s="187"/>
      <c r="E80" s="187"/>
      <c r="F80" s="187"/>
      <c r="G80" s="187"/>
      <c r="H80" s="187"/>
      <c r="I80" s="187"/>
      <c r="J80" s="187"/>
      <c r="K80" s="187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130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8" t="str">
        <f>E7</f>
        <v>Biometan, využití kalového plynu na ÚČOV Praha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128</v>
      </c>
      <c r="D85" s="42"/>
      <c r="E85" s="42"/>
      <c r="F85" s="42"/>
      <c r="G85" s="42"/>
      <c r="H85" s="4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8" t="str">
        <f>E9</f>
        <v>PS 02 - Silnoproudé rozvody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F12</f>
        <v>Praha</v>
      </c>
      <c r="G88" s="42"/>
      <c r="H88" s="42"/>
      <c r="I88" s="33" t="s">
        <v>24</v>
      </c>
      <c r="J88" s="81" t="str">
        <f>IF(J12="","",J12)</f>
        <v>11. 3. 2021</v>
      </c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3" t="s">
        <v>30</v>
      </c>
      <c r="D90" s="42"/>
      <c r="E90" s="42"/>
      <c r="F90" s="28" t="str">
        <f>E15</f>
        <v>Pražská vodohospodářská společnost a.s.</v>
      </c>
      <c r="G90" s="42"/>
      <c r="H90" s="42"/>
      <c r="I90" s="33" t="s">
        <v>36</v>
      </c>
      <c r="J90" s="38" t="str">
        <f>E21</f>
        <v>AQUA PROCON s.r.o.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IF(E18="","",E18)</f>
        <v>Vyplň údaj</v>
      </c>
      <c r="G91" s="42"/>
      <c r="H91" s="42"/>
      <c r="I91" s="33" t="s">
        <v>39</v>
      </c>
      <c r="J91" s="38" t="str">
        <f>E24</f>
        <v>Jaroslav Tomko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9.28" customHeight="1">
      <c r="A93" s="40"/>
      <c r="B93" s="41"/>
      <c r="C93" s="189" t="s">
        <v>131</v>
      </c>
      <c r="D93" s="190"/>
      <c r="E93" s="190"/>
      <c r="F93" s="190"/>
      <c r="G93" s="190"/>
      <c r="H93" s="190"/>
      <c r="I93" s="190"/>
      <c r="J93" s="191" t="s">
        <v>132</v>
      </c>
      <c r="K93" s="190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2.8" customHeight="1">
      <c r="A95" s="40"/>
      <c r="B95" s="41"/>
      <c r="C95" s="192" t="s">
        <v>133</v>
      </c>
      <c r="D95" s="42"/>
      <c r="E95" s="42"/>
      <c r="F95" s="42"/>
      <c r="G95" s="42"/>
      <c r="H95" s="42"/>
      <c r="I95" s="42"/>
      <c r="J95" s="112">
        <f>J117</f>
        <v>0</v>
      </c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U95" s="18" t="s">
        <v>134</v>
      </c>
    </row>
    <row r="96" s="9" customFormat="1" ht="24.96" customHeight="1">
      <c r="A96" s="9"/>
      <c r="B96" s="193"/>
      <c r="C96" s="194"/>
      <c r="D96" s="195" t="s">
        <v>1605</v>
      </c>
      <c r="E96" s="196"/>
      <c r="F96" s="196"/>
      <c r="G96" s="196"/>
      <c r="H96" s="196"/>
      <c r="I96" s="196"/>
      <c r="J96" s="197">
        <f>J118</f>
        <v>0</v>
      </c>
      <c r="K96" s="194"/>
      <c r="L96" s="19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93"/>
      <c r="C97" s="194"/>
      <c r="D97" s="195" t="s">
        <v>1607</v>
      </c>
      <c r="E97" s="196"/>
      <c r="F97" s="196"/>
      <c r="G97" s="196"/>
      <c r="H97" s="196"/>
      <c r="I97" s="196"/>
      <c r="J97" s="197">
        <f>J121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68"/>
      <c r="C99" s="69"/>
      <c r="D99" s="69"/>
      <c r="E99" s="69"/>
      <c r="F99" s="69"/>
      <c r="G99" s="69"/>
      <c r="H99" s="69"/>
      <c r="I99" s="69"/>
      <c r="J99" s="69"/>
      <c r="K99" s="69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3" s="2" customFormat="1" ht="6.96" customHeight="1">
      <c r="A103" s="40"/>
      <c r="B103" s="70"/>
      <c r="C103" s="71"/>
      <c r="D103" s="71"/>
      <c r="E103" s="71"/>
      <c r="F103" s="71"/>
      <c r="G103" s="71"/>
      <c r="H103" s="71"/>
      <c r="I103" s="71"/>
      <c r="J103" s="71"/>
      <c r="K103" s="71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4.96" customHeight="1">
      <c r="A104" s="40"/>
      <c r="B104" s="41"/>
      <c r="C104" s="24" t="s">
        <v>145</v>
      </c>
      <c r="D104" s="42"/>
      <c r="E104" s="42"/>
      <c r="F104" s="42"/>
      <c r="G104" s="42"/>
      <c r="H104" s="42"/>
      <c r="I104" s="42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2" customHeight="1">
      <c r="A106" s="40"/>
      <c r="B106" s="41"/>
      <c r="C106" s="33" t="s">
        <v>16</v>
      </c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6.5" customHeight="1">
      <c r="A107" s="40"/>
      <c r="B107" s="41"/>
      <c r="C107" s="42"/>
      <c r="D107" s="42"/>
      <c r="E107" s="188" t="str">
        <f>E7</f>
        <v>Biometan, využití kalového plynu na ÚČOV Praha</v>
      </c>
      <c r="F107" s="33"/>
      <c r="G107" s="33"/>
      <c r="H107" s="33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128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78" t="str">
        <f>E9</f>
        <v>PS 02 - Silnoproudé rozvody</v>
      </c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22</v>
      </c>
      <c r="D111" s="42"/>
      <c r="E111" s="42"/>
      <c r="F111" s="28" t="str">
        <f>F12</f>
        <v>Praha</v>
      </c>
      <c r="G111" s="42"/>
      <c r="H111" s="42"/>
      <c r="I111" s="33" t="s">
        <v>24</v>
      </c>
      <c r="J111" s="81" t="str">
        <f>IF(J12="","",J12)</f>
        <v>11. 3. 2021</v>
      </c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25.65" customHeight="1">
      <c r="A113" s="40"/>
      <c r="B113" s="41"/>
      <c r="C113" s="33" t="s">
        <v>30</v>
      </c>
      <c r="D113" s="42"/>
      <c r="E113" s="42"/>
      <c r="F113" s="28" t="str">
        <f>E15</f>
        <v>Pražská vodohospodářská společnost a.s.</v>
      </c>
      <c r="G113" s="42"/>
      <c r="H113" s="42"/>
      <c r="I113" s="33" t="s">
        <v>36</v>
      </c>
      <c r="J113" s="38" t="str">
        <f>E21</f>
        <v>AQUA PROCON s.r.o.</v>
      </c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5.15" customHeight="1">
      <c r="A114" s="40"/>
      <c r="B114" s="41"/>
      <c r="C114" s="33" t="s">
        <v>34</v>
      </c>
      <c r="D114" s="42"/>
      <c r="E114" s="42"/>
      <c r="F114" s="28" t="str">
        <f>IF(E18="","",E18)</f>
        <v>Vyplň údaj</v>
      </c>
      <c r="G114" s="42"/>
      <c r="H114" s="42"/>
      <c r="I114" s="33" t="s">
        <v>39</v>
      </c>
      <c r="J114" s="38" t="str">
        <f>E24</f>
        <v>Jaroslav Tomko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0.32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11" customFormat="1" ht="29.28" customHeight="1">
      <c r="A116" s="204"/>
      <c r="B116" s="205"/>
      <c r="C116" s="206" t="s">
        <v>146</v>
      </c>
      <c r="D116" s="207" t="s">
        <v>68</v>
      </c>
      <c r="E116" s="207" t="s">
        <v>64</v>
      </c>
      <c r="F116" s="207" t="s">
        <v>65</v>
      </c>
      <c r="G116" s="207" t="s">
        <v>147</v>
      </c>
      <c r="H116" s="207" t="s">
        <v>148</v>
      </c>
      <c r="I116" s="207" t="s">
        <v>149</v>
      </c>
      <c r="J116" s="207" t="s">
        <v>132</v>
      </c>
      <c r="K116" s="208" t="s">
        <v>150</v>
      </c>
      <c r="L116" s="209"/>
      <c r="M116" s="102" t="s">
        <v>1</v>
      </c>
      <c r="N116" s="103" t="s">
        <v>47</v>
      </c>
      <c r="O116" s="103" t="s">
        <v>151</v>
      </c>
      <c r="P116" s="103" t="s">
        <v>152</v>
      </c>
      <c r="Q116" s="103" t="s">
        <v>153</v>
      </c>
      <c r="R116" s="103" t="s">
        <v>154</v>
      </c>
      <c r="S116" s="103" t="s">
        <v>155</v>
      </c>
      <c r="T116" s="104" t="s">
        <v>156</v>
      </c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</row>
    <row r="117" s="2" customFormat="1" ht="22.8" customHeight="1">
      <c r="A117" s="40"/>
      <c r="B117" s="41"/>
      <c r="C117" s="109" t="s">
        <v>157</v>
      </c>
      <c r="D117" s="42"/>
      <c r="E117" s="42"/>
      <c r="F117" s="42"/>
      <c r="G117" s="42"/>
      <c r="H117" s="42"/>
      <c r="I117" s="42"/>
      <c r="J117" s="210">
        <f>BK117</f>
        <v>0</v>
      </c>
      <c r="K117" s="42"/>
      <c r="L117" s="46"/>
      <c r="M117" s="105"/>
      <c r="N117" s="211"/>
      <c r="O117" s="106"/>
      <c r="P117" s="212">
        <f>P118+P121</f>
        <v>0</v>
      </c>
      <c r="Q117" s="106"/>
      <c r="R117" s="212">
        <f>R118+R121</f>
        <v>0</v>
      </c>
      <c r="S117" s="106"/>
      <c r="T117" s="213">
        <f>T118+T121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82</v>
      </c>
      <c r="AU117" s="18" t="s">
        <v>134</v>
      </c>
      <c r="BK117" s="214">
        <f>BK118+BK121</f>
        <v>0</v>
      </c>
    </row>
    <row r="118" s="12" customFormat="1" ht="25.92" customHeight="1">
      <c r="A118" s="12"/>
      <c r="B118" s="215"/>
      <c r="C118" s="216"/>
      <c r="D118" s="217" t="s">
        <v>82</v>
      </c>
      <c r="E118" s="218" t="s">
        <v>1614</v>
      </c>
      <c r="F118" s="218" t="s">
        <v>1615</v>
      </c>
      <c r="G118" s="216"/>
      <c r="H118" s="216"/>
      <c r="I118" s="219"/>
      <c r="J118" s="220">
        <f>BK118</f>
        <v>0</v>
      </c>
      <c r="K118" s="216"/>
      <c r="L118" s="221"/>
      <c r="M118" s="222"/>
      <c r="N118" s="223"/>
      <c r="O118" s="223"/>
      <c r="P118" s="224">
        <f>SUM(P119:P120)</f>
        <v>0</v>
      </c>
      <c r="Q118" s="223"/>
      <c r="R118" s="224">
        <f>SUM(R119:R120)</f>
        <v>0</v>
      </c>
      <c r="S118" s="223"/>
      <c r="T118" s="225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6" t="s">
        <v>91</v>
      </c>
      <c r="AT118" s="227" t="s">
        <v>82</v>
      </c>
      <c r="AU118" s="227" t="s">
        <v>83</v>
      </c>
      <c r="AY118" s="226" t="s">
        <v>160</v>
      </c>
      <c r="BK118" s="228">
        <f>SUM(BK119:BK120)</f>
        <v>0</v>
      </c>
    </row>
    <row r="119" s="2" customFormat="1" ht="16.5" customHeight="1">
      <c r="A119" s="40"/>
      <c r="B119" s="41"/>
      <c r="C119" s="231" t="s">
        <v>91</v>
      </c>
      <c r="D119" s="231" t="s">
        <v>162</v>
      </c>
      <c r="E119" s="232" t="s">
        <v>1680</v>
      </c>
      <c r="F119" s="233" t="s">
        <v>1681</v>
      </c>
      <c r="G119" s="234" t="s">
        <v>165</v>
      </c>
      <c r="H119" s="235">
        <v>1</v>
      </c>
      <c r="I119" s="236"/>
      <c r="J119" s="237">
        <f>ROUND(I119*H119,2)</f>
        <v>0</v>
      </c>
      <c r="K119" s="233" t="s">
        <v>1</v>
      </c>
      <c r="L119" s="46"/>
      <c r="M119" s="238" t="s">
        <v>1</v>
      </c>
      <c r="N119" s="239" t="s">
        <v>48</v>
      </c>
      <c r="O119" s="93"/>
      <c r="P119" s="240">
        <f>O119*H119</f>
        <v>0</v>
      </c>
      <c r="Q119" s="240">
        <v>0</v>
      </c>
      <c r="R119" s="240">
        <f>Q119*H119</f>
        <v>0</v>
      </c>
      <c r="S119" s="240">
        <v>0</v>
      </c>
      <c r="T119" s="24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2" t="s">
        <v>167</v>
      </c>
      <c r="AT119" s="242" t="s">
        <v>162</v>
      </c>
      <c r="AU119" s="242" t="s">
        <v>91</v>
      </c>
      <c r="AY119" s="18" t="s">
        <v>160</v>
      </c>
      <c r="BE119" s="243">
        <f>IF(N119="základní",J119,0)</f>
        <v>0</v>
      </c>
      <c r="BF119" s="243">
        <f>IF(N119="snížená",J119,0)</f>
        <v>0</v>
      </c>
      <c r="BG119" s="243">
        <f>IF(N119="zákl. přenesená",J119,0)</f>
        <v>0</v>
      </c>
      <c r="BH119" s="243">
        <f>IF(N119="sníž. přenesená",J119,0)</f>
        <v>0</v>
      </c>
      <c r="BI119" s="243">
        <f>IF(N119="nulová",J119,0)</f>
        <v>0</v>
      </c>
      <c r="BJ119" s="18" t="s">
        <v>91</v>
      </c>
      <c r="BK119" s="243">
        <f>ROUND(I119*H119,2)</f>
        <v>0</v>
      </c>
      <c r="BL119" s="18" t="s">
        <v>167</v>
      </c>
      <c r="BM119" s="242" t="s">
        <v>1682</v>
      </c>
    </row>
    <row r="120" s="2" customFormat="1">
      <c r="A120" s="40"/>
      <c r="B120" s="41"/>
      <c r="C120" s="42"/>
      <c r="D120" s="246" t="s">
        <v>1015</v>
      </c>
      <c r="E120" s="42"/>
      <c r="F120" s="303" t="s">
        <v>1683</v>
      </c>
      <c r="G120" s="42"/>
      <c r="H120" s="42"/>
      <c r="I120" s="304"/>
      <c r="J120" s="42"/>
      <c r="K120" s="42"/>
      <c r="L120" s="46"/>
      <c r="M120" s="305"/>
      <c r="N120" s="306"/>
      <c r="O120" s="93"/>
      <c r="P120" s="93"/>
      <c r="Q120" s="93"/>
      <c r="R120" s="93"/>
      <c r="S120" s="93"/>
      <c r="T120" s="94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1015</v>
      </c>
      <c r="AU120" s="18" t="s">
        <v>91</v>
      </c>
    </row>
    <row r="121" s="12" customFormat="1" ht="25.92" customHeight="1">
      <c r="A121" s="12"/>
      <c r="B121" s="215"/>
      <c r="C121" s="216"/>
      <c r="D121" s="217" t="s">
        <v>82</v>
      </c>
      <c r="E121" s="218" t="s">
        <v>1644</v>
      </c>
      <c r="F121" s="218" t="s">
        <v>1645</v>
      </c>
      <c r="G121" s="216"/>
      <c r="H121" s="216"/>
      <c r="I121" s="219"/>
      <c r="J121" s="220">
        <f>BK121</f>
        <v>0</v>
      </c>
      <c r="K121" s="216"/>
      <c r="L121" s="221"/>
      <c r="M121" s="222"/>
      <c r="N121" s="223"/>
      <c r="O121" s="223"/>
      <c r="P121" s="224">
        <f>SUM(P122:P123)</f>
        <v>0</v>
      </c>
      <c r="Q121" s="223"/>
      <c r="R121" s="224">
        <f>SUM(R122:R123)</f>
        <v>0</v>
      </c>
      <c r="S121" s="223"/>
      <c r="T121" s="225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6" t="s">
        <v>91</v>
      </c>
      <c r="AT121" s="227" t="s">
        <v>82</v>
      </c>
      <c r="AU121" s="227" t="s">
        <v>83</v>
      </c>
      <c r="AY121" s="226" t="s">
        <v>160</v>
      </c>
      <c r="BK121" s="228">
        <f>SUM(BK122:BK123)</f>
        <v>0</v>
      </c>
    </row>
    <row r="122" s="2" customFormat="1" ht="16.5" customHeight="1">
      <c r="A122" s="40"/>
      <c r="B122" s="41"/>
      <c r="C122" s="231" t="s">
        <v>93</v>
      </c>
      <c r="D122" s="231" t="s">
        <v>162</v>
      </c>
      <c r="E122" s="232" t="s">
        <v>1684</v>
      </c>
      <c r="F122" s="233" t="s">
        <v>1685</v>
      </c>
      <c r="G122" s="234" t="s">
        <v>165</v>
      </c>
      <c r="H122" s="235">
        <v>1</v>
      </c>
      <c r="I122" s="236"/>
      <c r="J122" s="237">
        <f>ROUND(I122*H122,2)</f>
        <v>0</v>
      </c>
      <c r="K122" s="233" t="s">
        <v>1</v>
      </c>
      <c r="L122" s="46"/>
      <c r="M122" s="238" t="s">
        <v>1</v>
      </c>
      <c r="N122" s="239" t="s">
        <v>48</v>
      </c>
      <c r="O122" s="93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2" t="s">
        <v>167</v>
      </c>
      <c r="AT122" s="242" t="s">
        <v>162</v>
      </c>
      <c r="AU122" s="242" t="s">
        <v>91</v>
      </c>
      <c r="AY122" s="18" t="s">
        <v>160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18" t="s">
        <v>91</v>
      </c>
      <c r="BK122" s="243">
        <f>ROUND(I122*H122,2)</f>
        <v>0</v>
      </c>
      <c r="BL122" s="18" t="s">
        <v>167</v>
      </c>
      <c r="BM122" s="242" t="s">
        <v>1686</v>
      </c>
    </row>
    <row r="123" s="2" customFormat="1">
      <c r="A123" s="40"/>
      <c r="B123" s="41"/>
      <c r="C123" s="42"/>
      <c r="D123" s="246" t="s">
        <v>1015</v>
      </c>
      <c r="E123" s="42"/>
      <c r="F123" s="303" t="s">
        <v>1687</v>
      </c>
      <c r="G123" s="42"/>
      <c r="H123" s="42"/>
      <c r="I123" s="304"/>
      <c r="J123" s="42"/>
      <c r="K123" s="42"/>
      <c r="L123" s="46"/>
      <c r="M123" s="311"/>
      <c r="N123" s="312"/>
      <c r="O123" s="300"/>
      <c r="P123" s="300"/>
      <c r="Q123" s="300"/>
      <c r="R123" s="300"/>
      <c r="S123" s="300"/>
      <c r="T123" s="313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1015</v>
      </c>
      <c r="AU123" s="18" t="s">
        <v>91</v>
      </c>
    </row>
    <row r="124" s="2" customFormat="1" ht="6.96" customHeight="1">
      <c r="A124" s="40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uTgHe2HjxZC7YaG1MjmZWGHwxT7JslEBakNpEoQ77nv7GhHzm3f05DVSHZ/3MItMhXBIduHivVYkR50cUXQhuw==" hashValue="bXv+45Gh6cUhD9ZN0DDT9XAMmXGNkQKdj7LJ2DEb08NlqLUSDLZyylLH4ZD8FLK2Pff6hVkWqUXeL6ZcdkaDgg==" algorithmName="SHA-512" password="CC35"/>
  <autoFilter ref="C116:K123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Heřmanská Iveta</dc:creator>
  <cp:lastModifiedBy>Heřmanská Iveta</cp:lastModifiedBy>
  <dcterms:created xsi:type="dcterms:W3CDTF">2021-05-28T09:00:32Z</dcterms:created>
  <dcterms:modified xsi:type="dcterms:W3CDTF">2021-05-28T09:00:44Z</dcterms:modified>
</cp:coreProperties>
</file>